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7110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export!$A$1:$I$47</definedName>
  </definedNames>
  <calcPr calcId="124519"/>
</workbook>
</file>

<file path=xl/calcChain.xml><?xml version="1.0" encoding="utf-8"?>
<calcChain xmlns="http://schemas.openxmlformats.org/spreadsheetml/2006/main">
  <c r="E30" i="3"/>
  <c r="E31"/>
  <c r="E32"/>
  <c r="E33"/>
  <c r="E34"/>
  <c r="E35"/>
  <c r="E36"/>
  <c r="E37"/>
  <c r="E38"/>
  <c r="E39"/>
  <c r="E40"/>
  <c r="E41"/>
  <c r="E42"/>
  <c r="E43"/>
  <c r="E44"/>
  <c r="E29"/>
  <c r="E7"/>
  <c r="E8"/>
  <c r="E9"/>
  <c r="E10"/>
  <c r="E11"/>
  <c r="E12"/>
  <c r="E13"/>
  <c r="E14"/>
  <c r="E15"/>
  <c r="E16"/>
  <c r="E17"/>
  <c r="E18"/>
  <c r="E19"/>
  <c r="E20"/>
  <c r="E21"/>
  <c r="E6"/>
  <c r="G8" i="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D33"/>
  <c r="E33"/>
  <c r="G33" s="1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8"/>
  <c r="K8"/>
  <c r="J48"/>
  <c r="I47"/>
  <c r="K47" s="1"/>
  <c r="J46"/>
  <c r="J9"/>
  <c r="J10"/>
  <c r="J11"/>
  <c r="J12"/>
  <c r="J13"/>
  <c r="J14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D11" i="8"/>
  <c r="E47" i="1"/>
  <c r="G47"/>
  <c r="J47" s="1"/>
  <c r="E8" i="8"/>
  <c r="E14" s="1"/>
  <c r="D8"/>
  <c r="B9" s="1"/>
  <c r="C6"/>
  <c r="E5"/>
  <c r="D5"/>
  <c r="B6" s="1"/>
  <c r="C16"/>
  <c r="B16"/>
  <c r="C14"/>
  <c r="B14"/>
  <c r="B12"/>
  <c r="G11"/>
  <c r="E11"/>
  <c r="E16" s="1"/>
  <c r="D16"/>
  <c r="G8"/>
  <c r="D14"/>
  <c r="G5"/>
  <c r="F33" i="2" l="1"/>
  <c r="C9" i="8"/>
  <c r="C12"/>
</calcChain>
</file>

<file path=xl/sharedStrings.xml><?xml version="1.0" encoding="utf-8"?>
<sst xmlns="http://schemas.openxmlformats.org/spreadsheetml/2006/main" count="195" uniqueCount="138">
  <si>
    <t>Value in 000 Rs</t>
  </si>
  <si>
    <t>% Change</t>
  </si>
  <si>
    <t xml:space="preserve">% Share 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</si>
  <si>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</si>
  <si>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</si>
  <si>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</si>
  <si>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</si>
  <si>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</si>
  <si>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</si>
  <si>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</si>
  <si>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</si>
  <si>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</si>
  <si>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</si>
  <si>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</si>
  <si>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</si>
  <si>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</si>
  <si>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</si>
  <si>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</si>
  <si>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</si>
  <si>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</si>
  <si>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</si>
  <si>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</si>
  <si>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</si>
  <si>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</si>
  <si>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</si>
  <si>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</si>
  <si>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</si>
  <si>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</si>
  <si>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</si>
  <si>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</si>
  <si>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</si>
  <si>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</si>
  <si>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</si>
  <si>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</si>
  <si>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</si>
  <si>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</si>
  <si>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</si>
  <si>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</si>
  <si>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</si>
  <si>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</si>
  <si>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</si>
  <si>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</si>
  <si>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</si>
  <si>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</si>
  <si>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</si>
  <si>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</si>
  <si>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</si>
  <si>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</si>
  <si>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</si>
  <si>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</si>
  <si>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</si>
  <si>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</si>
  <si>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</si>
  <si>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</si>
  <si>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</si>
  <si>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</si>
  <si>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</si>
  <si>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</si>
  <si>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</si>
  <si>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</si>
  <si>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</si>
  <si>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</si>
  <si>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</si>
  <si>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</si>
  <si>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</si>
  <si>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</si>
  <si>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</si>
  <si>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</si>
  <si>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</si>
  <si>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</si>
  <si>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</si>
  <si>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</si>
  <si>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</si>
  <si>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</si>
  <si>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</si>
  <si>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</si>
  <si>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</si>
  <si>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</si>
  <si>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</si>
  <si>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</si>
  <si>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</si>
  <si>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</si>
  <si>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</si>
  <si>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</si>
  <si>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</si>
  <si>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</si>
  <si>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</si>
  <si>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</si>
  <si>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Unwrought lead (excl refined and containi n  antimony)</t>
  </si>
  <si>
    <t>Stoppers, lids, caps and other closures of  plastics</t>
  </si>
  <si>
    <t>Fabrics</t>
  </si>
  <si>
    <t>Woolen wovenwear</t>
  </si>
  <si>
    <t>Yarns)</t>
  </si>
  <si>
    <t>Percentage Change in First Month of F.Y. 2079/80 compared to same period of the previous year</t>
  </si>
  <si>
    <t>F.Y. 2078/79 (2021/22)  Shrawan</t>
  </si>
  <si>
    <t>F.Y. 2079/80 (2022/23)  Shrawan</t>
  </si>
  <si>
    <t>F.Y. 2080/81 (2023/24)  Shrawan</t>
  </si>
  <si>
    <t>Percentage Change in First Month of F.Y. 2080/81 compared to same period of the previous year</t>
  </si>
  <si>
    <t>(Shrawan)</t>
  </si>
  <si>
    <t>F.Y. 2080/81</t>
  </si>
  <si>
    <t xml:space="preserve">F.Y. 2080/81 </t>
  </si>
  <si>
    <t>% Change in Value</t>
  </si>
  <si>
    <t>% Share  Shrawan</t>
  </si>
  <si>
    <t xml:space="preserve"> (Shrawan) </t>
  </si>
  <si>
    <t>(First Month Provisional)</t>
  </si>
  <si>
    <t xml:space="preserve">    F.Y. 2079/80        (Shrawan)</t>
  </si>
  <si>
    <t>Grand Total</t>
  </si>
  <si>
    <t xml:space="preserve">    F.Y. 2080/81        (Shrawan)</t>
  </si>
  <si>
    <t>(2023/24)</t>
  </si>
  <si>
    <t>Cement Clinker</t>
  </si>
  <si>
    <t>Cement</t>
  </si>
  <si>
    <t>-</t>
  </si>
  <si>
    <t>India</t>
  </si>
  <si>
    <t>United States</t>
  </si>
  <si>
    <t>Germany</t>
  </si>
  <si>
    <t>China</t>
  </si>
  <si>
    <t>United Kingdom</t>
  </si>
  <si>
    <t>France</t>
  </si>
  <si>
    <t>Japan</t>
  </si>
  <si>
    <t>United Arab Emirates</t>
  </si>
  <si>
    <t>Australia</t>
  </si>
  <si>
    <t>Netherlands</t>
  </si>
  <si>
    <t>Canada</t>
  </si>
  <si>
    <t>Turkey</t>
  </si>
  <si>
    <t>Italy</t>
  </si>
  <si>
    <t>Ukraine</t>
  </si>
  <si>
    <t>Indonesia</t>
  </si>
  <si>
    <t>Argentina</t>
  </si>
  <si>
    <t>Malaysia</t>
  </si>
  <si>
    <t>Brazil</t>
  </si>
  <si>
    <t>Thailand</t>
  </si>
  <si>
    <t>Singapore</t>
  </si>
  <si>
    <t xml:space="preserve">COMPARISON OF TOTAL EXPORTS OF SOME MAJOR COMMODITIES </t>
  </si>
  <si>
    <t>DURING THE FIRST  MONTH OF THE F.Y. 2079/80 AND 2080/81</t>
  </si>
  <si>
    <t xml:space="preserve">COMPARISON OF TOTAL IMPORTS OF SOME MAJOR COMMODITIES </t>
  </si>
  <si>
    <t>(Provisional)</t>
  </si>
  <si>
    <t>IN THE FIRST  MONTH OF THE F.Y. 2079/80 AND 2080/81</t>
  </si>
  <si>
    <t>Hong Kong ( China)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</si>
</sst>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9" fillId="0" borderId="0" xfId="0" applyFont="1"/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64" fontId="11" fillId="0" borderId="0" xfId="1" applyNumberFormat="1" applyFont="1"/>
    <xf numFmtId="0" fontId="11" fillId="0" borderId="3" xfId="0" applyFont="1" applyBorder="1"/>
    <xf numFmtId="0" fontId="7" fillId="0" borderId="10" xfId="0" applyFont="1" applyBorder="1" applyAlignment="1">
      <alignment horizontal="right" vertical="top"/>
    </xf>
    <xf numFmtId="164" fontId="7" fillId="0" borderId="3" xfId="1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1" fillId="0" borderId="6" xfId="0" applyFont="1" applyBorder="1"/>
    <xf numFmtId="0" fontId="11" fillId="0" borderId="9" xfId="0" applyFont="1" applyBorder="1"/>
    <xf numFmtId="0" fontId="11" fillId="0" borderId="5" xfId="0" applyFont="1" applyBorder="1"/>
    <xf numFmtId="0" fontId="7" fillId="0" borderId="3" xfId="0" applyFont="1" applyBorder="1" applyAlignment="1">
      <alignment horizontal="left"/>
    </xf>
    <xf numFmtId="43" fontId="4" fillId="0" borderId="2" xfId="0" applyNumberFormat="1" applyFont="1" applyBorder="1" applyAlignment="1">
      <alignment vertical="top"/>
    </xf>
    <xf numFmtId="43" fontId="4" fillId="0" borderId="3" xfId="0" applyNumberFormat="1" applyFont="1" applyBorder="1" applyAlignment="1">
      <alignment vertical="top"/>
    </xf>
    <xf numFmtId="0" fontId="14" fillId="0" borderId="8" xfId="0" applyFont="1" applyBorder="1"/>
    <xf numFmtId="0" fontId="7" fillId="0" borderId="8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64" fontId="5" fillId="0" borderId="0" xfId="1" applyNumberFormat="1" applyFont="1" applyBorder="1" applyAlignment="1"/>
    <xf numFmtId="164" fontId="5" fillId="0" borderId="0" xfId="1" applyNumberFormat="1" applyFont="1" applyBorder="1" applyAlignment="1">
      <alignment horizontal="left"/>
    </xf>
    <xf numFmtId="0" fontId="10" fillId="0" borderId="0" xfId="0" applyFont="1" applyBorder="1"/>
    <xf numFmtId="164" fontId="1" fillId="0" borderId="0" xfId="1" applyNumberFormat="1" applyFont="1" applyBorder="1"/>
    <xf numFmtId="164" fontId="15" fillId="0" borderId="0" xfId="2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/>
    <xf numFmtId="0" fontId="9" fillId="0" borderId="0" xfId="0" applyFont="1" applyFill="1" applyBorder="1"/>
    <xf numFmtId="0" fontId="12" fillId="0" borderId="0" xfId="0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0" fontId="11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0" fillId="0" borderId="0" xfId="0" applyNumberFormat="1" applyFont="1"/>
    <xf numFmtId="43" fontId="16" fillId="0" borderId="3" xfId="1" applyNumberFormat="1" applyFont="1" applyBorder="1"/>
    <xf numFmtId="20" fontId="7" fillId="0" borderId="2" xfId="0" quotePrefix="1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left"/>
    </xf>
    <xf numFmtId="165" fontId="14" fillId="0" borderId="8" xfId="1" applyNumberFormat="1" applyFont="1" applyBorder="1" applyAlignment="1">
      <alignment vertical="top"/>
    </xf>
    <xf numFmtId="0" fontId="11" fillId="0" borderId="0" xfId="0" applyFont="1" applyBorder="1"/>
    <xf numFmtId="166" fontId="7" fillId="0" borderId="11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43" fontId="4" fillId="0" borderId="0" xfId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0" fontId="11" fillId="0" borderId="8" xfId="0" applyFont="1" applyBorder="1"/>
    <xf numFmtId="0" fontId="11" fillId="0" borderId="11" xfId="0" applyFont="1" applyBorder="1"/>
    <xf numFmtId="20" fontId="7" fillId="0" borderId="0" xfId="0" quotePrefix="1" applyNumberFormat="1" applyFont="1" applyBorder="1" applyAlignment="1">
      <alignment horizontal="right"/>
    </xf>
    <xf numFmtId="166" fontId="7" fillId="0" borderId="8" xfId="0" applyNumberFormat="1" applyFont="1" applyBorder="1" applyAlignment="1">
      <alignment vertical="top"/>
    </xf>
    <xf numFmtId="166" fontId="7" fillId="0" borderId="11" xfId="0" applyNumberFormat="1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8" fillId="0" borderId="8" xfId="0" applyFont="1" applyBorder="1"/>
    <xf numFmtId="0" fontId="17" fillId="0" borderId="6" xfId="0" applyFont="1" applyBorder="1" applyAlignment="1">
      <alignment horizontal="center" vertical="top"/>
    </xf>
    <xf numFmtId="43" fontId="18" fillId="0" borderId="11" xfId="1" applyFont="1" applyBorder="1"/>
    <xf numFmtId="0" fontId="19" fillId="0" borderId="12" xfId="0" applyFont="1" applyBorder="1" applyAlignment="1">
      <alignment horizontal="center" vertical="top"/>
    </xf>
    <xf numFmtId="0" fontId="12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8" fillId="0" borderId="1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64" fontId="18" fillId="0" borderId="7" xfId="1" applyNumberFormat="1" applyFont="1" applyBorder="1"/>
    <xf numFmtId="164" fontId="18" fillId="0" borderId="7" xfId="1" applyNumberFormat="1" applyFont="1" applyBorder="1" applyAlignment="1">
      <alignment vertical="top"/>
    </xf>
    <xf numFmtId="164" fontId="21" fillId="0" borderId="7" xfId="1" applyNumberFormat="1" applyFont="1" applyBorder="1" applyAlignment="1">
      <alignment horizontal="right" vertical="top"/>
    </xf>
    <xf numFmtId="164" fontId="17" fillId="0" borderId="9" xfId="1" applyNumberFormat="1" applyFont="1" applyFill="1" applyBorder="1" applyAlignment="1"/>
    <xf numFmtId="164" fontId="22" fillId="0" borderId="4" xfId="1" applyNumberFormat="1" applyFont="1" applyBorder="1" applyAlignment="1">
      <alignment horizontal="right" vertical="center"/>
    </xf>
    <xf numFmtId="164" fontId="0" fillId="0" borderId="0" xfId="1" applyNumberFormat="1" applyFont="1" applyBorder="1"/>
    <xf numFmtId="164" fontId="21" fillId="0" borderId="0" xfId="1" applyNumberFormat="1" applyFont="1" applyBorder="1" applyAlignment="1">
      <alignment horizontal="right" vertical="top"/>
    </xf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vertical="top"/>
    </xf>
    <xf numFmtId="164" fontId="17" fillId="0" borderId="5" xfId="1" applyNumberFormat="1" applyFont="1" applyFill="1" applyBorder="1" applyAlignment="1"/>
    <xf numFmtId="43" fontId="2" fillId="0" borderId="13" xfId="1" applyFont="1" applyBorder="1" applyAlignment="1">
      <alignment vertical="top"/>
    </xf>
    <xf numFmtId="164" fontId="21" fillId="0" borderId="7" xfId="1" applyNumberFormat="1" applyFont="1" applyBorder="1" applyAlignment="1">
      <alignment horizontal="right" vertical="center"/>
    </xf>
    <xf numFmtId="164" fontId="21" fillId="0" borderId="1" xfId="1" applyNumberFormat="1" applyFont="1" applyBorder="1" applyAlignment="1">
      <alignment horizontal="right" vertical="top"/>
    </xf>
    <xf numFmtId="164" fontId="21" fillId="0" borderId="2" xfId="1" applyNumberFormat="1" applyFont="1" applyBorder="1" applyAlignment="1">
      <alignment horizontal="right" vertical="top"/>
    </xf>
    <xf numFmtId="43" fontId="18" fillId="0" borderId="10" xfId="1" applyFont="1" applyBorder="1"/>
    <xf numFmtId="43" fontId="12" fillId="0" borderId="13" xfId="1" applyFont="1" applyFill="1" applyBorder="1" applyAlignment="1">
      <alignment vertical="top"/>
    </xf>
    <xf numFmtId="164" fontId="10" fillId="0" borderId="0" xfId="1" applyNumberFormat="1" applyFont="1" applyFill="1" applyBorder="1" applyAlignment="1" applyProtection="1"/>
    <xf numFmtId="164" fontId="7" fillId="0" borderId="0" xfId="1" applyNumberFormat="1" applyFont="1" applyBorder="1" applyAlignment="1">
      <alignment horizontal="right"/>
    </xf>
    <xf numFmtId="164" fontId="9" fillId="0" borderId="0" xfId="1" applyNumberFormat="1" applyFont="1"/>
    <xf numFmtId="164" fontId="7" fillId="0" borderId="3" xfId="1" applyNumberFormat="1" applyFont="1" applyBorder="1" applyAlignment="1">
      <alignment horizontal="center" vertical="top" wrapText="1"/>
    </xf>
    <xf numFmtId="164" fontId="7" fillId="0" borderId="8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6" fillId="0" borderId="0" xfId="1" applyNumberFormat="1" applyFont="1" applyFill="1" applyBorder="1" applyAlignment="1" applyProtection="1"/>
    <xf numFmtId="164" fontId="4" fillId="0" borderId="0" xfId="1" applyNumberFormat="1" applyFont="1" applyBorder="1" applyAlignment="1">
      <alignment horizontal="right"/>
    </xf>
    <xf numFmtId="2" fontId="9" fillId="0" borderId="0" xfId="1" applyNumberFormat="1" applyFont="1"/>
    <xf numFmtId="2" fontId="8" fillId="0" borderId="3" xfId="1" applyNumberFormat="1" applyFont="1" applyBorder="1" applyAlignment="1">
      <alignment horizontal="right"/>
    </xf>
    <xf numFmtId="2" fontId="8" fillId="0" borderId="8" xfId="1" applyNumberFormat="1" applyFont="1" applyBorder="1" applyAlignment="1">
      <alignment horizontal="right"/>
    </xf>
    <xf numFmtId="2" fontId="18" fillId="0" borderId="10" xfId="1" applyNumberFormat="1" applyFont="1" applyBorder="1"/>
    <xf numFmtId="2" fontId="18" fillId="0" borderId="11" xfId="1" applyNumberFormat="1" applyFont="1" applyBorder="1"/>
    <xf numFmtId="2" fontId="20" fillId="0" borderId="13" xfId="1" applyNumberFormat="1" applyFont="1" applyBorder="1"/>
    <xf numFmtId="2" fontId="0" fillId="0" borderId="0" xfId="1" applyNumberFormat="1" applyFont="1" applyBorder="1"/>
    <xf numFmtId="2" fontId="0" fillId="0" borderId="0" xfId="1" applyNumberFormat="1" applyFont="1"/>
    <xf numFmtId="0" fontId="0" fillId="0" borderId="3" xfId="0" applyBorder="1"/>
    <xf numFmtId="0" fontId="0" fillId="0" borderId="8" xfId="0" applyBorder="1"/>
    <xf numFmtId="0" fontId="7" fillId="0" borderId="8" xfId="0" applyFont="1" applyBorder="1" applyAlignment="1">
      <alignment horizontal="left" vertical="top"/>
    </xf>
    <xf numFmtId="43" fontId="0" fillId="0" borderId="10" xfId="1" applyFont="1" applyBorder="1"/>
    <xf numFmtId="43" fontId="0" fillId="0" borderId="11" xfId="1" applyFont="1" applyBorder="1"/>
    <xf numFmtId="0" fontId="18" fillId="0" borderId="8" xfId="0" applyFont="1" applyBorder="1" applyAlignment="1">
      <alignment horizontal="left"/>
    </xf>
    <xf numFmtId="0" fontId="19" fillId="0" borderId="12" xfId="0" applyFont="1" applyBorder="1" applyAlignment="1">
      <alignment horizontal="left" vertical="top"/>
    </xf>
    <xf numFmtId="43" fontId="2" fillId="0" borderId="13" xfId="1" applyFont="1" applyBorder="1"/>
    <xf numFmtId="0" fontId="19" fillId="0" borderId="14" xfId="0" applyFont="1" applyBorder="1" applyAlignment="1">
      <alignment horizontal="center" vertical="top"/>
    </xf>
    <xf numFmtId="164" fontId="23" fillId="0" borderId="0" xfId="1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2" xfId="0" applyFont="1" applyFill="1" applyBorder="1" applyAlignment="1">
      <alignment vertical="top"/>
    </xf>
    <xf numFmtId="0" fontId="22" fillId="0" borderId="3" xfId="0" applyFont="1" applyBorder="1" applyAlignment="1">
      <alignment horizontal="right" vertical="top"/>
    </xf>
    <xf numFmtId="0" fontId="20" fillId="0" borderId="3" xfId="0" applyFont="1" applyBorder="1" applyAlignment="1">
      <alignment vertical="top" wrapText="1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22" fillId="0" borderId="8" xfId="0" applyFont="1" applyBorder="1" applyAlignment="1">
      <alignment horizontal="right" vertical="top"/>
    </xf>
    <xf numFmtId="0" fontId="20" fillId="0" borderId="8" xfId="0" applyFont="1" applyBorder="1" applyAlignment="1">
      <alignment vertical="top" wrapText="1"/>
    </xf>
    <xf numFmtId="0" fontId="19" fillId="0" borderId="7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64" fontId="19" fillId="0" borderId="7" xfId="1" applyNumberFormat="1" applyFont="1" applyBorder="1" applyAlignment="1">
      <alignment horizontal="right" vertical="top"/>
    </xf>
    <xf numFmtId="164" fontId="19" fillId="0" borderId="11" xfId="1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right" vertical="center"/>
    </xf>
    <xf numFmtId="0" fontId="17" fillId="0" borderId="3" xfId="0" applyFont="1" applyFill="1" applyBorder="1" applyAlignment="1">
      <alignment vertical="top"/>
    </xf>
    <xf numFmtId="0" fontId="17" fillId="0" borderId="3" xfId="0" applyNumberFormat="1" applyFont="1" applyFill="1" applyBorder="1" applyAlignment="1">
      <alignment vertical="top"/>
    </xf>
    <xf numFmtId="164" fontId="18" fillId="0" borderId="2" xfId="1" applyNumberFormat="1" applyFont="1" applyFill="1" applyBorder="1"/>
    <xf numFmtId="164" fontId="18" fillId="0" borderId="10" xfId="1" applyNumberFormat="1" applyFont="1" applyFill="1" applyBorder="1" applyAlignment="1">
      <alignment vertical="top"/>
    </xf>
    <xf numFmtId="4" fontId="18" fillId="0" borderId="2" xfId="1" applyNumberFormat="1" applyFont="1" applyFill="1" applyBorder="1"/>
    <xf numFmtId="43" fontId="18" fillId="0" borderId="3" xfId="1" applyFont="1" applyFill="1" applyBorder="1"/>
    <xf numFmtId="0" fontId="17" fillId="0" borderId="8" xfId="0" applyFont="1" applyFill="1" applyBorder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17" fillId="0" borderId="8" xfId="0" applyNumberFormat="1" applyFont="1" applyFill="1" applyBorder="1" applyAlignment="1">
      <alignment vertical="top"/>
    </xf>
    <xf numFmtId="164" fontId="18" fillId="0" borderId="0" xfId="1" applyNumberFormat="1" applyFont="1"/>
    <xf numFmtId="164" fontId="18" fillId="0" borderId="11" xfId="1" applyNumberFormat="1" applyFont="1" applyFill="1" applyBorder="1" applyAlignment="1">
      <alignment vertical="top"/>
    </xf>
    <xf numFmtId="4" fontId="18" fillId="0" borderId="0" xfId="1" applyNumberFormat="1" applyFont="1" applyFill="1" applyBorder="1"/>
    <xf numFmtId="43" fontId="18" fillId="0" borderId="8" xfId="1" applyFont="1" applyFill="1" applyBorder="1"/>
    <xf numFmtId="164" fontId="18" fillId="0" borderId="0" xfId="1" applyNumberFormat="1" applyFont="1" applyFill="1" applyBorder="1"/>
    <xf numFmtId="0" fontId="21" fillId="0" borderId="0" xfId="0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horizontal="left"/>
    </xf>
    <xf numFmtId="0" fontId="18" fillId="0" borderId="0" xfId="0" applyFont="1" applyFill="1" applyBorder="1"/>
    <xf numFmtId="164" fontId="18" fillId="0" borderId="0" xfId="1" applyNumberFormat="1" applyFont="1" applyFill="1" applyBorder="1" applyAlignment="1">
      <alignment vertical="top"/>
    </xf>
    <xf numFmtId="164" fontId="17" fillId="0" borderId="0" xfId="1" applyNumberFormat="1" applyFont="1" applyBorder="1" applyAlignment="1">
      <alignment vertical="top"/>
    </xf>
    <xf numFmtId="164" fontId="18" fillId="0" borderId="7" xfId="1" applyNumberFormat="1" applyFont="1" applyFill="1" applyBorder="1" applyAlignment="1">
      <alignment vertical="top"/>
    </xf>
    <xf numFmtId="4" fontId="18" fillId="0" borderId="0" xfId="1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164" fontId="18" fillId="0" borderId="5" xfId="1" applyNumberFormat="1" applyFont="1" applyFill="1" applyBorder="1" applyAlignment="1">
      <alignment vertical="top"/>
    </xf>
    <xf numFmtId="0" fontId="20" fillId="0" borderId="6" xfId="0" applyFont="1" applyFill="1" applyBorder="1" applyAlignment="1">
      <alignment vertical="top"/>
    </xf>
    <xf numFmtId="0" fontId="19" fillId="0" borderId="9" xfId="0" applyNumberFormat="1" applyFont="1" applyFill="1" applyBorder="1" applyAlignment="1">
      <alignment vertical="top"/>
    </xf>
    <xf numFmtId="164" fontId="20" fillId="0" borderId="4" xfId="1" applyNumberFormat="1" applyFont="1" applyFill="1" applyBorder="1" applyAlignment="1">
      <alignment vertical="top"/>
    </xf>
    <xf numFmtId="164" fontId="20" fillId="0" borderId="5" xfId="1" applyNumberFormat="1" applyFont="1" applyBorder="1" applyAlignment="1">
      <alignment vertical="top"/>
    </xf>
    <xf numFmtId="164" fontId="20" fillId="0" borderId="5" xfId="1" applyNumberFormat="1" applyFont="1" applyBorder="1"/>
    <xf numFmtId="164" fontId="20" fillId="0" borderId="13" xfId="1" applyNumberFormat="1" applyFont="1" applyFill="1" applyBorder="1" applyAlignment="1">
      <alignment vertical="top"/>
    </xf>
    <xf numFmtId="4" fontId="20" fillId="0" borderId="15" xfId="1" applyNumberFormat="1" applyFont="1" applyFill="1" applyBorder="1"/>
    <xf numFmtId="43" fontId="20" fillId="0" borderId="12" xfId="1" applyFont="1" applyFill="1" applyBorder="1"/>
    <xf numFmtId="164" fontId="9" fillId="0" borderId="0" xfId="0" applyNumberFormat="1" applyFont="1" applyFill="1" applyBorder="1" applyAlignment="1">
      <alignment vertical="top"/>
    </xf>
    <xf numFmtId="0" fontId="19" fillId="0" borderId="3" xfId="0" applyFont="1" applyBorder="1" applyAlignment="1">
      <alignment horizontal="center" vertical="top"/>
    </xf>
    <xf numFmtId="0" fontId="19" fillId="0" borderId="10" xfId="0" applyFont="1" applyBorder="1" applyAlignment="1">
      <alignment horizontal="centerContinuous" vertical="top"/>
    </xf>
    <xf numFmtId="164" fontId="19" fillId="0" borderId="10" xfId="1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/>
    </xf>
    <xf numFmtId="164" fontId="19" fillId="0" borderId="9" xfId="1" applyNumberFormat="1" applyFont="1" applyBorder="1" applyAlignment="1">
      <alignment horizontal="center" vertical="top"/>
    </xf>
    <xf numFmtId="164" fontId="22" fillId="0" borderId="9" xfId="1" applyNumberFormat="1" applyFont="1" applyBorder="1" applyAlignment="1">
      <alignment horizontal="center"/>
    </xf>
    <xf numFmtId="164" fontId="22" fillId="0" borderId="11" xfId="1" applyNumberFormat="1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9" fillId="0" borderId="11" xfId="0" applyFont="1" applyBorder="1" applyAlignment="1">
      <alignment horizontal="left" vertical="center"/>
    </xf>
    <xf numFmtId="164" fontId="17" fillId="0" borderId="3" xfId="1" applyNumberFormat="1" applyFont="1" applyBorder="1" applyAlignment="1">
      <alignment horizontal="center" vertical="top"/>
    </xf>
    <xf numFmtId="164" fontId="17" fillId="0" borderId="3" xfId="1" applyNumberFormat="1" applyFont="1" applyBorder="1" applyAlignment="1">
      <alignment vertical="top"/>
    </xf>
    <xf numFmtId="164" fontId="18" fillId="0" borderId="3" xfId="1" applyNumberFormat="1" applyFont="1" applyBorder="1" applyAlignment="1"/>
    <xf numFmtId="164" fontId="18" fillId="0" borderId="1" xfId="1" applyNumberFormat="1" applyFont="1" applyBorder="1" applyAlignment="1">
      <alignment vertical="top"/>
    </xf>
    <xf numFmtId="164" fontId="18" fillId="0" borderId="3" xfId="1" applyNumberFormat="1" applyFont="1" applyBorder="1" applyAlignment="1">
      <alignment vertical="top"/>
    </xf>
    <xf numFmtId="2" fontId="18" fillId="0" borderId="3" xfId="1" applyNumberFormat="1" applyFont="1" applyBorder="1" applyAlignment="1">
      <alignment vertical="top"/>
    </xf>
    <xf numFmtId="43" fontId="18" fillId="0" borderId="10" xfId="1" applyFont="1" applyBorder="1" applyAlignment="1">
      <alignment vertical="top"/>
    </xf>
    <xf numFmtId="164" fontId="17" fillId="0" borderId="8" xfId="1" applyNumberFormat="1" applyFont="1" applyBorder="1" applyAlignment="1">
      <alignment horizontal="center" vertical="top"/>
    </xf>
    <xf numFmtId="164" fontId="17" fillId="0" borderId="8" xfId="1" applyNumberFormat="1" applyFont="1" applyBorder="1" applyAlignment="1">
      <alignment vertical="top"/>
    </xf>
    <xf numFmtId="164" fontId="18" fillId="0" borderId="8" xfId="1" applyNumberFormat="1" applyFont="1" applyBorder="1" applyAlignment="1"/>
    <xf numFmtId="164" fontId="18" fillId="0" borderId="8" xfId="1" applyNumberFormat="1" applyFont="1" applyBorder="1" applyAlignment="1">
      <alignment vertical="top"/>
    </xf>
    <xf numFmtId="2" fontId="18" fillId="0" borderId="8" xfId="1" applyNumberFormat="1" applyFont="1" applyBorder="1" applyAlignment="1">
      <alignment vertical="top"/>
    </xf>
    <xf numFmtId="43" fontId="18" fillId="0" borderId="11" xfId="1" applyFont="1" applyBorder="1" applyAlignment="1">
      <alignment vertical="top"/>
    </xf>
    <xf numFmtId="164" fontId="18" fillId="0" borderId="8" xfId="1" applyNumberFormat="1" applyFont="1" applyBorder="1"/>
    <xf numFmtId="164" fontId="21" fillId="0" borderId="8" xfId="1" applyNumberFormat="1" applyFont="1" applyBorder="1" applyAlignment="1">
      <alignment vertical="center"/>
    </xf>
    <xf numFmtId="164" fontId="17" fillId="0" borderId="6" xfId="1" applyNumberFormat="1" applyFont="1" applyBorder="1" applyAlignment="1">
      <alignment horizontal="center" vertical="top"/>
    </xf>
    <xf numFmtId="164" fontId="17" fillId="0" borderId="6" xfId="1" applyNumberFormat="1" applyFont="1" applyBorder="1" applyAlignment="1">
      <alignment vertical="top"/>
    </xf>
    <xf numFmtId="164" fontId="18" fillId="0" borderId="6" xfId="1" applyNumberFormat="1" applyFont="1" applyBorder="1" applyAlignment="1">
      <alignment vertical="top"/>
    </xf>
    <xf numFmtId="164" fontId="18" fillId="0" borderId="4" xfId="1" applyNumberFormat="1" applyFont="1" applyBorder="1" applyAlignment="1">
      <alignment vertical="top"/>
    </xf>
    <xf numFmtId="164" fontId="19" fillId="0" borderId="6" xfId="1" applyNumberFormat="1" applyFont="1" applyBorder="1" applyAlignment="1"/>
    <xf numFmtId="164" fontId="19" fillId="0" borderId="6" xfId="1" applyNumberFormat="1" applyFont="1" applyBorder="1" applyAlignment="1">
      <alignment vertical="top"/>
    </xf>
    <xf numFmtId="164" fontId="20" fillId="0" borderId="12" xfId="1" applyNumberFormat="1" applyFont="1" applyBorder="1"/>
    <xf numFmtId="164" fontId="20" fillId="0" borderId="4" xfId="1" applyNumberFormat="1" applyFont="1" applyBorder="1"/>
    <xf numFmtId="164" fontId="20" fillId="0" borderId="12" xfId="1" applyNumberFormat="1" applyFont="1" applyBorder="1" applyAlignment="1">
      <alignment vertical="top"/>
    </xf>
    <xf numFmtId="2" fontId="20" fillId="0" borderId="12" xfId="1" applyNumberFormat="1" applyFont="1" applyBorder="1" applyAlignment="1">
      <alignment vertical="top"/>
    </xf>
    <xf numFmtId="43" fontId="20" fillId="0" borderId="13" xfId="1" applyFont="1" applyBorder="1" applyAlignment="1">
      <alignment vertical="top"/>
    </xf>
    <xf numFmtId="0" fontId="13" fillId="0" borderId="0" xfId="0" applyFont="1" applyAlignment="1">
      <alignment horizontal="center"/>
    </xf>
    <xf numFmtId="164" fontId="23" fillId="0" borderId="0" xfId="1" applyNumberFormat="1" applyFont="1" applyBorder="1" applyAlignment="1">
      <alignment horizontal="center" vertical="top"/>
    </xf>
    <xf numFmtId="164" fontId="19" fillId="0" borderId="7" xfId="1" applyNumberFormat="1" applyFont="1" applyBorder="1" applyAlignment="1">
      <alignment horizontal="center" vertical="top"/>
    </xf>
    <xf numFmtId="164" fontId="19" fillId="0" borderId="11" xfId="1" applyNumberFormat="1" applyFont="1" applyBorder="1" applyAlignment="1">
      <alignment horizontal="center" vertical="top"/>
    </xf>
    <xf numFmtId="164" fontId="19" fillId="0" borderId="1" xfId="1" applyNumberFormat="1" applyFont="1" applyBorder="1" applyAlignment="1">
      <alignment horizontal="center" vertical="top"/>
    </xf>
    <xf numFmtId="164" fontId="19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164" fontId="7" fillId="0" borderId="0" xfId="1" applyNumberFormat="1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164" fontId="18" fillId="0" borderId="1" xfId="1" applyNumberFormat="1" applyFont="1" applyFill="1" applyBorder="1" applyAlignment="1">
      <alignment vertical="top"/>
    </xf>
    <xf numFmtId="164" fontId="18" fillId="0" borderId="0" xfId="1" applyNumberFormat="1" applyFont="1" applyBorder="1" applyAlignment="1">
      <alignment horizontal="center"/>
    </xf>
    <xf numFmtId="164" fontId="20" fillId="0" borderId="9" xfId="1" applyNumberFormat="1" applyFont="1" applyFill="1" applyBorder="1" applyAlignment="1">
      <alignment vertical="top"/>
    </xf>
    <xf numFmtId="164" fontId="20" fillId="0" borderId="14" xfId="1" applyNumberFormat="1" applyFont="1" applyFill="1" applyBorder="1" applyAlignment="1">
      <alignment vertical="top"/>
    </xf>
  </cellXfs>
  <cellStyles count="3">
    <cellStyle name="Comma" xfId="1" builtinId="3"/>
    <cellStyle name="Comma 2" xfId="2"/>
    <cellStyle name="Normal" xfId="0" builtinId="0"/>
  </cellStyles>
  <dxfs count="23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1" sqref="A11"/>
    </sheetView>
  </sheetViews>
  <sheetFormatPr defaultRowHeight="15.75"/>
  <cols>
    <col min="1" max="1" width="40.5703125" style="15" bestFit="1" customWidth="1"/>
    <col min="2" max="2" width="14.28515625" style="15" customWidth="1"/>
    <col min="3" max="3" width="15.7109375" style="15" bestFit="1" customWidth="1"/>
    <col min="4" max="4" width="12.140625" style="15" bestFit="1" customWidth="1"/>
    <col min="5" max="5" width="13.5703125" style="15" bestFit="1" customWidth="1"/>
    <col min="6" max="6" width="12.85546875" style="15" bestFit="1" customWidth="1"/>
    <col min="7" max="7" width="8.28515625" style="15" bestFit="1" customWidth="1"/>
    <col min="8" max="16384" width="9.140625" style="15"/>
  </cols>
  <sheetData>
    <row r="1" spans="1:10" ht="18.75">
      <c r="A1" s="209" t="s">
        <v>72</v>
      </c>
      <c r="B1" s="209"/>
      <c r="C1" s="209"/>
      <c r="D1" s="209"/>
      <c r="E1" s="209"/>
      <c r="F1" s="209"/>
      <c r="G1" s="209"/>
    </row>
    <row r="2" spans="1:10">
      <c r="A2" s="16"/>
      <c r="B2" s="16"/>
      <c r="C2" s="17"/>
      <c r="D2" s="16"/>
      <c r="E2" s="16"/>
      <c r="F2" s="10" t="s">
        <v>68</v>
      </c>
      <c r="G2" s="16"/>
      <c r="I2" s="45"/>
      <c r="J2" s="45"/>
    </row>
    <row r="3" spans="1:10">
      <c r="A3" s="18"/>
      <c r="B3" s="19" t="s">
        <v>73</v>
      </c>
      <c r="C3" s="20" t="s">
        <v>74</v>
      </c>
      <c r="D3" s="21" t="s">
        <v>75</v>
      </c>
      <c r="E3" s="21" t="s">
        <v>76</v>
      </c>
      <c r="F3" s="43" t="s">
        <v>77</v>
      </c>
      <c r="G3" s="44"/>
    </row>
    <row r="4" spans="1:10">
      <c r="A4" s="22"/>
      <c r="B4" s="23"/>
      <c r="C4" s="22"/>
      <c r="D4" s="23"/>
      <c r="E4" s="23"/>
      <c r="F4" s="24"/>
      <c r="G4" s="23"/>
    </row>
    <row r="5" spans="1:10">
      <c r="A5" s="25" t="s">
        <v>94</v>
      </c>
      <c r="B5" s="53">
        <v>20.77</v>
      </c>
      <c r="C5" s="46">
        <v>150.72999999999999</v>
      </c>
      <c r="D5" s="26">
        <f>+B5+C5</f>
        <v>171.5</v>
      </c>
      <c r="E5" s="27">
        <f>+C5-B5</f>
        <v>129.95999999999998</v>
      </c>
      <c r="F5" s="47" t="s">
        <v>78</v>
      </c>
      <c r="G5" s="48">
        <f>C5/B5</f>
        <v>7.257101588830043</v>
      </c>
    </row>
    <row r="6" spans="1:10">
      <c r="A6" s="28" t="s">
        <v>79</v>
      </c>
      <c r="B6" s="54">
        <f>+B5*100/D5</f>
        <v>12.110787172011662</v>
      </c>
      <c r="C6" s="49">
        <f>+C5*100/D5</f>
        <v>87.889212827988331</v>
      </c>
      <c r="D6" s="50"/>
      <c r="E6" s="55"/>
      <c r="F6" s="50"/>
      <c r="G6" s="51"/>
    </row>
    <row r="7" spans="1:10">
      <c r="A7" s="22"/>
      <c r="B7" s="42"/>
      <c r="C7" s="22"/>
      <c r="D7" s="24"/>
      <c r="E7" s="22"/>
      <c r="F7" s="24"/>
      <c r="G7" s="52"/>
    </row>
    <row r="8" spans="1:10">
      <c r="A8" s="25" t="s">
        <v>95</v>
      </c>
      <c r="B8" s="53">
        <v>14.81</v>
      </c>
      <c r="C8" s="46">
        <v>131.29</v>
      </c>
      <c r="D8" s="26">
        <f>+B8+C8</f>
        <v>146.1</v>
      </c>
      <c r="E8" s="27">
        <f>+C8-B8</f>
        <v>116.47999999999999</v>
      </c>
      <c r="F8" s="47" t="s">
        <v>78</v>
      </c>
      <c r="G8" s="48">
        <f>C8/B8</f>
        <v>8.8649561107359887</v>
      </c>
    </row>
    <row r="9" spans="1:10">
      <c r="A9" s="28" t="s">
        <v>79</v>
      </c>
      <c r="B9" s="54">
        <f>+B8*100/D8</f>
        <v>10.136892539356605</v>
      </c>
      <c r="C9" s="49">
        <f>+C8*100/D8</f>
        <v>89.863107460643405</v>
      </c>
      <c r="D9" s="50"/>
      <c r="E9" s="55"/>
      <c r="F9" s="50"/>
      <c r="G9" s="56"/>
    </row>
    <row r="10" spans="1:10">
      <c r="A10" s="22"/>
      <c r="B10" s="42"/>
      <c r="C10" s="22"/>
      <c r="D10" s="24"/>
      <c r="E10" s="22"/>
      <c r="F10" s="24"/>
      <c r="G10" s="23"/>
    </row>
    <row r="11" spans="1:10">
      <c r="A11" s="25" t="s">
        <v>96</v>
      </c>
      <c r="B11" s="53">
        <v>13.52865588645</v>
      </c>
      <c r="C11" s="46">
        <v>129.238971099639</v>
      </c>
      <c r="D11" s="26">
        <f>+B11+C11</f>
        <v>142.767626986089</v>
      </c>
      <c r="E11" s="27">
        <f>+C11-B11</f>
        <v>115.71031521318901</v>
      </c>
      <c r="F11" s="57" t="s">
        <v>78</v>
      </c>
      <c r="G11" s="48">
        <f>C11/B11</f>
        <v>9.5529794078864754</v>
      </c>
    </row>
    <row r="12" spans="1:10">
      <c r="A12" s="28" t="s">
        <v>79</v>
      </c>
      <c r="B12" s="54">
        <f>+B11*100/D11</f>
        <v>9.4759968853220542</v>
      </c>
      <c r="C12" s="49">
        <f>+C11*100/D11</f>
        <v>90.524003114677953</v>
      </c>
      <c r="D12" s="50"/>
      <c r="E12" s="55"/>
      <c r="F12" s="50"/>
      <c r="G12" s="56"/>
    </row>
    <row r="13" spans="1:10">
      <c r="A13" s="22"/>
      <c r="B13" s="42"/>
      <c r="C13" s="22"/>
      <c r="D13" s="24"/>
      <c r="E13" s="22"/>
      <c r="F13" s="24"/>
      <c r="G13" s="23"/>
    </row>
    <row r="14" spans="1:10" ht="47.25">
      <c r="A14" s="29" t="s">
        <v>93</v>
      </c>
      <c r="B14" s="58">
        <f>+B8/B5*100-100</f>
        <v>-28.695233509869993</v>
      </c>
      <c r="C14" s="58">
        <f>+C8/C5*100-100</f>
        <v>-12.897233463809471</v>
      </c>
      <c r="D14" s="59">
        <f>D8/D5*100-100</f>
        <v>-14.81049562682216</v>
      </c>
      <c r="E14" s="59">
        <f>E8/E5*100-100</f>
        <v>-10.372422283779613</v>
      </c>
      <c r="F14" s="50"/>
      <c r="G14" s="56"/>
    </row>
    <row r="15" spans="1:10">
      <c r="A15" s="30"/>
      <c r="B15" s="60"/>
      <c r="C15" s="61"/>
      <c r="D15" s="61"/>
      <c r="E15" s="61"/>
      <c r="F15" s="24"/>
      <c r="G15" s="23"/>
    </row>
    <row r="16" spans="1:10" ht="47.25">
      <c r="A16" s="29" t="s">
        <v>97</v>
      </c>
      <c r="B16" s="58">
        <f>+B11/B8*100-100</f>
        <v>-8.6518846289669256</v>
      </c>
      <c r="C16" s="58">
        <f>+C11/C8*100-100</f>
        <v>-1.5622125831068558</v>
      </c>
      <c r="D16" s="59">
        <f>D11/D8*100-100</f>
        <v>-2.2808850197884993</v>
      </c>
      <c r="E16" s="59">
        <f>E11/E8*100-100</f>
        <v>-0.66078707658910218</v>
      </c>
      <c r="F16" s="50"/>
      <c r="G16" s="56"/>
    </row>
    <row r="17" spans="1:7">
      <c r="A17" s="22"/>
      <c r="B17" s="22"/>
      <c r="C17" s="23"/>
      <c r="D17" s="23"/>
      <c r="E17" s="23"/>
      <c r="F17" s="24"/>
      <c r="G17" s="23"/>
    </row>
    <row r="20" spans="1:7">
      <c r="B20" s="31"/>
      <c r="C20" s="32"/>
      <c r="D20" s="33"/>
      <c r="E20" s="33"/>
      <c r="F20" s="33"/>
      <c r="G20" s="33"/>
    </row>
    <row r="21" spans="1:7">
      <c r="B21" s="33"/>
      <c r="C21" s="33"/>
      <c r="D21" s="34"/>
      <c r="E21" s="34"/>
      <c r="F21" s="33"/>
      <c r="G21" s="33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opLeftCell="A31" workbookViewId="0">
      <selection activeCell="B30" sqref="B30"/>
    </sheetView>
  </sheetViews>
  <sheetFormatPr defaultRowHeight="15.75"/>
  <cols>
    <col min="1" max="1" width="4" style="36" bestFit="1" customWidth="1"/>
    <col min="2" max="2" width="21.28515625" style="36" customWidth="1"/>
    <col min="3" max="3" width="7.42578125" style="36" bestFit="1" customWidth="1"/>
    <col min="4" max="4" width="13.5703125" style="37" bestFit="1" customWidth="1"/>
    <col min="5" max="5" width="14.5703125" style="37" bestFit="1" customWidth="1"/>
    <col min="6" max="6" width="14.140625" style="37" customWidth="1"/>
    <col min="7" max="7" width="13.5703125" style="36" bestFit="1" customWidth="1"/>
    <col min="8" max="8" width="12.85546875" style="38" bestFit="1" customWidth="1"/>
    <col min="9" max="9" width="13.5703125" style="38" bestFit="1" customWidth="1"/>
    <col min="10" max="10" width="10.140625" style="36" bestFit="1" customWidth="1"/>
    <col min="11" max="11" width="10.85546875" style="36" customWidth="1"/>
    <col min="12" max="12" width="11.5703125" style="36" bestFit="1" customWidth="1"/>
    <col min="13" max="13" width="9.140625" style="36"/>
    <col min="14" max="14" width="11.5703125" style="36" bestFit="1" customWidth="1"/>
    <col min="15" max="16384" width="9.140625" style="36"/>
  </cols>
  <sheetData>
    <row r="1" spans="1:15" ht="18.75">
      <c r="A1" s="210" t="s">
        <v>132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5" ht="18.75">
      <c r="A2" s="210" t="s">
        <v>133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5" ht="18.75">
      <c r="A3" s="121"/>
      <c r="B3" s="121"/>
      <c r="C3" s="121"/>
      <c r="D3" s="121"/>
      <c r="E3" s="121"/>
      <c r="F3" s="121" t="s">
        <v>135</v>
      </c>
      <c r="G3" s="121"/>
      <c r="H3" s="121"/>
      <c r="I3" s="121"/>
      <c r="J3" s="121"/>
      <c r="K3" s="121"/>
    </row>
    <row r="4" spans="1:15">
      <c r="A4" s="122"/>
      <c r="B4" s="122"/>
      <c r="C4" s="122"/>
      <c r="F4" s="123"/>
      <c r="H4" s="124" t="s">
        <v>0</v>
      </c>
    </row>
    <row r="5" spans="1:15">
      <c r="A5" s="125"/>
      <c r="B5" s="126"/>
      <c r="C5" s="126"/>
      <c r="D5" s="213" t="s">
        <v>82</v>
      </c>
      <c r="E5" s="214"/>
      <c r="F5" s="213" t="s">
        <v>82</v>
      </c>
      <c r="G5" s="214"/>
      <c r="H5" s="213" t="s">
        <v>99</v>
      </c>
      <c r="I5" s="214"/>
      <c r="J5" s="127" t="s">
        <v>1</v>
      </c>
      <c r="K5" s="128" t="s">
        <v>2</v>
      </c>
    </row>
    <row r="6" spans="1:15">
      <c r="A6" s="129"/>
      <c r="B6" s="130"/>
      <c r="C6" s="130"/>
      <c r="D6" s="211" t="s">
        <v>71</v>
      </c>
      <c r="E6" s="212"/>
      <c r="F6" s="211" t="s">
        <v>98</v>
      </c>
      <c r="G6" s="212"/>
      <c r="H6" s="211" t="s">
        <v>98</v>
      </c>
      <c r="I6" s="212"/>
      <c r="J6" s="131"/>
      <c r="K6" s="132" t="s">
        <v>98</v>
      </c>
    </row>
    <row r="7" spans="1:15">
      <c r="A7" s="133" t="s">
        <v>3</v>
      </c>
      <c r="B7" s="134" t="s">
        <v>4</v>
      </c>
      <c r="C7" s="134" t="s">
        <v>5</v>
      </c>
      <c r="D7" s="135" t="s">
        <v>6</v>
      </c>
      <c r="E7" s="136" t="s">
        <v>7</v>
      </c>
      <c r="F7" s="135" t="s">
        <v>6</v>
      </c>
      <c r="G7" s="136" t="s">
        <v>7</v>
      </c>
      <c r="H7" s="135" t="s">
        <v>6</v>
      </c>
      <c r="I7" s="136" t="s">
        <v>7</v>
      </c>
      <c r="J7" s="131" t="s">
        <v>8</v>
      </c>
      <c r="K7" s="137" t="s">
        <v>100</v>
      </c>
    </row>
    <row r="8" spans="1:15">
      <c r="A8" s="138">
        <v>1</v>
      </c>
      <c r="B8" s="126" t="s">
        <v>20</v>
      </c>
      <c r="C8" s="139"/>
      <c r="D8" s="140"/>
      <c r="E8" s="140">
        <v>10820104.055219999</v>
      </c>
      <c r="F8" s="92"/>
      <c r="G8" s="93">
        <v>716959.78871999984</v>
      </c>
      <c r="H8" s="220"/>
      <c r="I8" s="141">
        <v>1243124.8174699997</v>
      </c>
      <c r="J8" s="142">
        <f>I8/G8*100-100</f>
        <v>73.388359713920778</v>
      </c>
      <c r="K8" s="143">
        <f>I8/I$48*100</f>
        <v>9.18882724125673</v>
      </c>
    </row>
    <row r="9" spans="1:15">
      <c r="A9" s="144">
        <v>2</v>
      </c>
      <c r="B9" s="145" t="s">
        <v>92</v>
      </c>
      <c r="C9" s="146"/>
      <c r="D9" s="147"/>
      <c r="E9" s="147">
        <v>12202852.966340002</v>
      </c>
      <c r="F9" s="82"/>
      <c r="G9" s="86">
        <v>885245.77112000005</v>
      </c>
      <c r="H9" s="157"/>
      <c r="I9" s="148">
        <v>1076357.5343899999</v>
      </c>
      <c r="J9" s="149">
        <f t="shared" ref="J9:J47" si="0">I9/G9*100-100</f>
        <v>21.588554219040006</v>
      </c>
      <c r="K9" s="150">
        <f t="shared" ref="K9:K48" si="1">I9/I$48*100</f>
        <v>7.9561306269017873</v>
      </c>
    </row>
    <row r="10" spans="1:15">
      <c r="A10" s="144">
        <v>3</v>
      </c>
      <c r="B10" s="145" t="s">
        <v>17</v>
      </c>
      <c r="C10" s="146" t="s">
        <v>18</v>
      </c>
      <c r="D10" s="151">
        <v>9991148.5996093806</v>
      </c>
      <c r="E10" s="151">
        <v>8276850.3929299992</v>
      </c>
      <c r="F10" s="80">
        <v>277869.599609375</v>
      </c>
      <c r="G10" s="87">
        <v>228586.08</v>
      </c>
      <c r="H10" s="157">
        <v>788740.47999998904</v>
      </c>
      <c r="I10" s="148">
        <v>964606.24488000001</v>
      </c>
      <c r="J10" s="149">
        <f t="shared" si="0"/>
        <v>321.98818269248949</v>
      </c>
      <c r="K10" s="150">
        <f t="shared" si="1"/>
        <v>7.1300966849643075</v>
      </c>
    </row>
    <row r="11" spans="1:15">
      <c r="A11" s="144">
        <v>4</v>
      </c>
      <c r="B11" s="145" t="s">
        <v>11</v>
      </c>
      <c r="C11" s="146" t="s">
        <v>12</v>
      </c>
      <c r="D11" s="87">
        <v>492335.16763282602</v>
      </c>
      <c r="E11" s="87">
        <v>11506623.475509999</v>
      </c>
      <c r="F11" s="80">
        <v>39943.0446500853</v>
      </c>
      <c r="G11" s="87">
        <v>922176.88283000002</v>
      </c>
      <c r="H11" s="157">
        <v>37834.139056622997</v>
      </c>
      <c r="I11" s="148">
        <v>956639.41206999996</v>
      </c>
      <c r="J11" s="149">
        <f t="shared" si="0"/>
        <v>3.7370844879824432</v>
      </c>
      <c r="K11" s="150">
        <f t="shared" si="1"/>
        <v>7.0712081089160428</v>
      </c>
    </row>
    <row r="12" spans="1:15">
      <c r="A12" s="144">
        <v>5</v>
      </c>
      <c r="B12" s="145" t="s">
        <v>14</v>
      </c>
      <c r="C12" s="146" t="s">
        <v>15</v>
      </c>
      <c r="D12" s="151">
        <v>12400781.301786903</v>
      </c>
      <c r="E12" s="151">
        <v>7520521.2118999995</v>
      </c>
      <c r="F12" s="82">
        <v>923708.60000610398</v>
      </c>
      <c r="G12" s="86">
        <v>716185.92352999991</v>
      </c>
      <c r="H12" s="157">
        <v>1275445.0699756145</v>
      </c>
      <c r="I12" s="148">
        <v>866801.39734000014</v>
      </c>
      <c r="J12" s="149">
        <f t="shared" si="0"/>
        <v>21.03021978812896</v>
      </c>
      <c r="K12" s="150">
        <f t="shared" si="1"/>
        <v>6.4071508996556643</v>
      </c>
    </row>
    <row r="13" spans="1:15">
      <c r="A13" s="144">
        <v>6</v>
      </c>
      <c r="B13" s="130" t="s">
        <v>13</v>
      </c>
      <c r="C13" s="146"/>
      <c r="D13" s="151"/>
      <c r="E13" s="151">
        <v>7643342.8025200004</v>
      </c>
      <c r="F13" s="82"/>
      <c r="G13" s="86">
        <v>658773.93131999997</v>
      </c>
      <c r="H13" s="157"/>
      <c r="I13" s="148">
        <v>646481.60477999994</v>
      </c>
      <c r="J13" s="149">
        <f t="shared" si="0"/>
        <v>-1.8659400373311144</v>
      </c>
      <c r="K13" s="150">
        <f t="shared" si="1"/>
        <v>4.7786092735753707</v>
      </c>
    </row>
    <row r="14" spans="1:15">
      <c r="A14" s="144">
        <v>7</v>
      </c>
      <c r="B14" s="130" t="s">
        <v>81</v>
      </c>
      <c r="C14" s="144"/>
      <c r="D14" s="151"/>
      <c r="E14" s="151">
        <v>5226990.3631299995</v>
      </c>
      <c r="F14" s="82"/>
      <c r="G14" s="86">
        <v>643648.81451000005</v>
      </c>
      <c r="H14" s="157"/>
      <c r="I14" s="148">
        <v>579040.89130999998</v>
      </c>
      <c r="J14" s="149">
        <f t="shared" si="0"/>
        <v>-10.037759993263577</v>
      </c>
      <c r="K14" s="150">
        <f t="shared" si="1"/>
        <v>4.2801065839064938</v>
      </c>
    </row>
    <row r="15" spans="1:15">
      <c r="A15" s="144">
        <v>8</v>
      </c>
      <c r="B15" s="145" t="s">
        <v>16</v>
      </c>
      <c r="C15" s="146"/>
      <c r="D15" s="151"/>
      <c r="E15" s="151">
        <v>6635522.7118200008</v>
      </c>
      <c r="F15" s="82"/>
      <c r="G15" s="86">
        <v>318497.41058000003</v>
      </c>
      <c r="H15" s="157"/>
      <c r="I15" s="148">
        <v>515046.42854999995</v>
      </c>
      <c r="J15" s="149">
        <f t="shared" si="0"/>
        <v>61.711339383285463</v>
      </c>
      <c r="K15" s="150">
        <f t="shared" si="1"/>
        <v>3.8070776052915867</v>
      </c>
    </row>
    <row r="16" spans="1:15">
      <c r="A16" s="144">
        <v>9</v>
      </c>
      <c r="B16" s="152" t="s">
        <v>10</v>
      </c>
      <c r="C16" s="144"/>
      <c r="D16" s="151"/>
      <c r="E16" s="151">
        <v>20509121.652819999</v>
      </c>
      <c r="F16" s="91"/>
      <c r="G16" s="87">
        <v>3742706.8550300002</v>
      </c>
      <c r="H16" s="157"/>
      <c r="I16" s="148">
        <v>432007.05427999998</v>
      </c>
      <c r="J16" s="149">
        <f t="shared" si="0"/>
        <v>-88.457363319828119</v>
      </c>
      <c r="K16" s="150">
        <f t="shared" si="1"/>
        <v>3.1932740244556639</v>
      </c>
      <c r="L16" s="171"/>
      <c r="M16" s="171"/>
      <c r="N16" s="171"/>
      <c r="O16" s="171"/>
    </row>
    <row r="17" spans="1:14">
      <c r="A17" s="144">
        <v>10</v>
      </c>
      <c r="B17" s="145" t="s">
        <v>21</v>
      </c>
      <c r="C17" s="146" t="s">
        <v>18</v>
      </c>
      <c r="D17" s="151">
        <v>16594913.261032341</v>
      </c>
      <c r="E17" s="151">
        <v>3937266.32748</v>
      </c>
      <c r="F17" s="82">
        <v>1633704.9599838257</v>
      </c>
      <c r="G17" s="88">
        <v>412479.54365000001</v>
      </c>
      <c r="H17" s="157">
        <v>1669047.6843896608</v>
      </c>
      <c r="I17" s="148">
        <v>420100.15828999999</v>
      </c>
      <c r="J17" s="149">
        <f t="shared" si="0"/>
        <v>1.8475133512236113</v>
      </c>
      <c r="K17" s="150">
        <f t="shared" si="1"/>
        <v>3.1052616151672754</v>
      </c>
    </row>
    <row r="18" spans="1:14">
      <c r="A18" s="144">
        <v>11</v>
      </c>
      <c r="B18" s="145" t="s">
        <v>26</v>
      </c>
      <c r="C18" s="146"/>
      <c r="D18" s="151"/>
      <c r="E18" s="151">
        <v>1887672.3032800001</v>
      </c>
      <c r="F18" s="81"/>
      <c r="G18" s="88">
        <v>188398.67963999999</v>
      </c>
      <c r="H18" s="157"/>
      <c r="I18" s="148">
        <v>380601.64231000002</v>
      </c>
      <c r="J18" s="149">
        <f t="shared" si="0"/>
        <v>102.01927266012132</v>
      </c>
      <c r="K18" s="150">
        <f t="shared" si="1"/>
        <v>2.813299750577603</v>
      </c>
      <c r="N18" s="171"/>
    </row>
    <row r="19" spans="1:14">
      <c r="A19" s="144">
        <v>12</v>
      </c>
      <c r="B19" s="153" t="s">
        <v>80</v>
      </c>
      <c r="C19" s="146"/>
      <c r="D19" s="151"/>
      <c r="E19" s="87">
        <v>3409073.1790900002</v>
      </c>
      <c r="F19" s="81"/>
      <c r="G19" s="87">
        <v>168260.82602000001</v>
      </c>
      <c r="H19" s="157"/>
      <c r="I19" s="148">
        <v>374462.39767999999</v>
      </c>
      <c r="J19" s="149">
        <f t="shared" si="0"/>
        <v>122.5487693941846</v>
      </c>
      <c r="K19" s="150">
        <f t="shared" si="1"/>
        <v>2.7679201897289234</v>
      </c>
    </row>
    <row r="20" spans="1:14">
      <c r="A20" s="144">
        <v>13</v>
      </c>
      <c r="B20" s="154" t="s">
        <v>84</v>
      </c>
      <c r="C20" s="146"/>
      <c r="D20" s="151"/>
      <c r="E20" s="87">
        <v>2189851.4911400001</v>
      </c>
      <c r="F20" s="157"/>
      <c r="G20" s="87">
        <v>212998.45488</v>
      </c>
      <c r="H20" s="157"/>
      <c r="I20" s="148">
        <v>260539.125</v>
      </c>
      <c r="J20" s="149">
        <f t="shared" si="0"/>
        <v>22.319725345793543</v>
      </c>
      <c r="K20" s="150">
        <f t="shared" si="1"/>
        <v>1.9258315621801734</v>
      </c>
    </row>
    <row r="21" spans="1:14">
      <c r="A21" s="144">
        <v>14</v>
      </c>
      <c r="B21" s="145" t="s">
        <v>22</v>
      </c>
      <c r="C21" s="146"/>
      <c r="D21" s="151"/>
      <c r="E21" s="87">
        <v>3194100.16078</v>
      </c>
      <c r="F21" s="82"/>
      <c r="G21" s="87">
        <v>319332.04206000001</v>
      </c>
      <c r="H21" s="157"/>
      <c r="I21" s="148">
        <v>252977.16562000001</v>
      </c>
      <c r="J21" s="149">
        <f t="shared" si="0"/>
        <v>-20.779272888479014</v>
      </c>
      <c r="K21" s="150">
        <f t="shared" si="1"/>
        <v>1.8699356960758851</v>
      </c>
    </row>
    <row r="22" spans="1:14">
      <c r="A22" s="144">
        <v>15</v>
      </c>
      <c r="B22" s="154" t="s">
        <v>85</v>
      </c>
      <c r="C22" s="146"/>
      <c r="D22" s="151"/>
      <c r="E22" s="151">
        <v>2146820.0491800001</v>
      </c>
      <c r="F22" s="157"/>
      <c r="G22" s="155">
        <v>160785.94391999999</v>
      </c>
      <c r="H22" s="157"/>
      <c r="I22" s="148">
        <v>242950.12060000005</v>
      </c>
      <c r="J22" s="149">
        <f t="shared" si="0"/>
        <v>51.101591766554748</v>
      </c>
      <c r="K22" s="150">
        <f t="shared" si="1"/>
        <v>1.7958186137569918</v>
      </c>
    </row>
    <row r="23" spans="1:14">
      <c r="A23" s="144">
        <v>16</v>
      </c>
      <c r="B23" s="145" t="s">
        <v>31</v>
      </c>
      <c r="C23" s="146" t="s">
        <v>18</v>
      </c>
      <c r="D23" s="151">
        <v>23013681.640138645</v>
      </c>
      <c r="E23" s="151">
        <v>1222233.42711</v>
      </c>
      <c r="F23" s="82">
        <v>2223750</v>
      </c>
      <c r="G23" s="88">
        <v>75980.759999999995</v>
      </c>
      <c r="H23" s="157">
        <v>1942520</v>
      </c>
      <c r="I23" s="148">
        <v>242611.18000000002</v>
      </c>
      <c r="J23" s="149">
        <f t="shared" si="0"/>
        <v>219.30607169499228</v>
      </c>
      <c r="K23" s="150">
        <f t="shared" si="1"/>
        <v>1.7933132606543267</v>
      </c>
    </row>
    <row r="24" spans="1:14">
      <c r="A24" s="144">
        <v>17</v>
      </c>
      <c r="B24" s="130" t="s">
        <v>36</v>
      </c>
      <c r="C24" s="144"/>
      <c r="D24" s="151"/>
      <c r="E24" s="151">
        <v>673615.77934000001</v>
      </c>
      <c r="F24" s="81"/>
      <c r="G24" s="88">
        <v>79574.987990000009</v>
      </c>
      <c r="H24" s="157"/>
      <c r="I24" s="148">
        <v>225069.22226000001</v>
      </c>
      <c r="J24" s="149">
        <f t="shared" si="0"/>
        <v>182.83915328807075</v>
      </c>
      <c r="K24" s="150">
        <f t="shared" si="1"/>
        <v>1.6636480678426029</v>
      </c>
    </row>
    <row r="25" spans="1:14">
      <c r="A25" s="144">
        <v>18</v>
      </c>
      <c r="B25" s="145" t="s">
        <v>90</v>
      </c>
      <c r="C25" s="146"/>
      <c r="D25" s="151"/>
      <c r="E25" s="151">
        <v>2363864.57711</v>
      </c>
      <c r="F25" s="82"/>
      <c r="G25" s="86">
        <v>192341.41222</v>
      </c>
      <c r="H25" s="157"/>
      <c r="I25" s="148">
        <v>205450.99512000001</v>
      </c>
      <c r="J25" s="149">
        <f t="shared" si="0"/>
        <v>6.8157880035763014</v>
      </c>
      <c r="K25" s="150">
        <f t="shared" si="1"/>
        <v>1.5186356785508539</v>
      </c>
    </row>
    <row r="26" spans="1:14">
      <c r="A26" s="144">
        <v>19</v>
      </c>
      <c r="B26" s="154" t="s">
        <v>109</v>
      </c>
      <c r="C26" s="146"/>
      <c r="D26" s="151"/>
      <c r="E26" s="151">
        <v>420354.52484999999</v>
      </c>
      <c r="F26" s="157"/>
      <c r="G26" s="221" t="s">
        <v>111</v>
      </c>
      <c r="H26" s="157"/>
      <c r="I26" s="148">
        <v>164465.25051000001</v>
      </c>
      <c r="J26" s="149" t="s">
        <v>111</v>
      </c>
      <c r="K26" s="150">
        <f t="shared" si="1"/>
        <v>1.215680640341549</v>
      </c>
    </row>
    <row r="27" spans="1:14">
      <c r="A27" s="144">
        <v>20</v>
      </c>
      <c r="B27" s="145" t="s">
        <v>24</v>
      </c>
      <c r="C27" s="146"/>
      <c r="D27" s="151"/>
      <c r="E27" s="151">
        <v>2296093.2985700001</v>
      </c>
      <c r="F27" s="82"/>
      <c r="G27" s="86">
        <v>187723.89682999998</v>
      </c>
      <c r="H27" s="157"/>
      <c r="I27" s="148">
        <v>162096.46000000002</v>
      </c>
      <c r="J27" s="149">
        <f t="shared" si="0"/>
        <v>-13.651664632344477</v>
      </c>
      <c r="K27" s="150">
        <f t="shared" si="1"/>
        <v>1.1981712105069671</v>
      </c>
    </row>
    <row r="28" spans="1:14">
      <c r="A28" s="144">
        <v>21</v>
      </c>
      <c r="B28" s="154" t="s">
        <v>86</v>
      </c>
      <c r="C28" s="146"/>
      <c r="D28" s="151"/>
      <c r="E28" s="87">
        <v>1008800.42</v>
      </c>
      <c r="F28" s="81"/>
      <c r="G28" s="87">
        <v>50544.7</v>
      </c>
      <c r="H28" s="157"/>
      <c r="I28" s="148">
        <v>120778.8</v>
      </c>
      <c r="J28" s="149">
        <f t="shared" si="0"/>
        <v>138.95443043484286</v>
      </c>
      <c r="K28" s="150">
        <f t="shared" si="1"/>
        <v>0.89276274756141405</v>
      </c>
    </row>
    <row r="29" spans="1:14">
      <c r="A29" s="144">
        <v>22</v>
      </c>
      <c r="B29" s="145" t="s">
        <v>25</v>
      </c>
      <c r="C29" s="146"/>
      <c r="D29" s="151"/>
      <c r="E29" s="151">
        <v>1136557.6583699998</v>
      </c>
      <c r="F29" s="82"/>
      <c r="G29" s="88">
        <v>190483.66008999999</v>
      </c>
      <c r="H29" s="157"/>
      <c r="I29" s="148">
        <v>120334.92887</v>
      </c>
      <c r="J29" s="149">
        <f t="shared" si="0"/>
        <v>-36.826639716422925</v>
      </c>
      <c r="K29" s="150">
        <f t="shared" si="1"/>
        <v>0.88948177764300129</v>
      </c>
    </row>
    <row r="30" spans="1:14">
      <c r="A30" s="144">
        <v>23</v>
      </c>
      <c r="B30" s="145" t="s">
        <v>35</v>
      </c>
      <c r="C30" s="146" t="s">
        <v>18</v>
      </c>
      <c r="D30" s="151">
        <v>3349959.2519226102</v>
      </c>
      <c r="E30" s="151">
        <v>457706.66431000002</v>
      </c>
      <c r="F30" s="82">
        <v>360809</v>
      </c>
      <c r="G30" s="88">
        <v>44848.079999999994</v>
      </c>
      <c r="H30" s="157"/>
      <c r="I30" s="148">
        <v>116781.10009765621</v>
      </c>
      <c r="J30" s="149">
        <f t="shared" si="0"/>
        <v>160.39264132969845</v>
      </c>
      <c r="K30" s="150">
        <f t="shared" si="1"/>
        <v>0.86321287996260987</v>
      </c>
    </row>
    <row r="31" spans="1:14">
      <c r="A31" s="144">
        <v>24</v>
      </c>
      <c r="B31" s="156" t="s">
        <v>91</v>
      </c>
      <c r="C31" s="146"/>
      <c r="D31" s="151">
        <v>788947.56999969506</v>
      </c>
      <c r="E31" s="151">
        <v>698476.48921999987</v>
      </c>
      <c r="F31" s="82">
        <v>98081</v>
      </c>
      <c r="G31" s="86">
        <v>97996.004919999992</v>
      </c>
      <c r="H31" s="157">
        <v>85951</v>
      </c>
      <c r="I31" s="148">
        <v>115802.53339</v>
      </c>
      <c r="J31" s="149">
        <f t="shared" si="0"/>
        <v>18.170667757870888</v>
      </c>
      <c r="K31" s="150">
        <f t="shared" si="1"/>
        <v>0.85597959148318081</v>
      </c>
    </row>
    <row r="32" spans="1:14">
      <c r="A32" s="144">
        <v>25</v>
      </c>
      <c r="B32" s="154" t="s">
        <v>87</v>
      </c>
      <c r="C32" s="146"/>
      <c r="D32" s="151"/>
      <c r="E32" s="151">
        <v>43865.523999999998</v>
      </c>
      <c r="F32" s="157"/>
      <c r="G32" s="87">
        <v>49080.755010000001</v>
      </c>
      <c r="H32" s="157"/>
      <c r="I32" s="148">
        <v>109945.59174</v>
      </c>
      <c r="J32" s="149">
        <f t="shared" si="0"/>
        <v>124.00957710939662</v>
      </c>
      <c r="K32" s="150">
        <f t="shared" si="1"/>
        <v>0.81268673446058348</v>
      </c>
    </row>
    <row r="33" spans="1:11">
      <c r="A33" s="144">
        <v>26</v>
      </c>
      <c r="B33" s="154" t="s">
        <v>88</v>
      </c>
      <c r="C33" s="146"/>
      <c r="D33" s="151"/>
      <c r="E33" s="87">
        <v>563564.62404000002</v>
      </c>
      <c r="F33" s="157"/>
      <c r="G33" s="87">
        <v>40781.726499999997</v>
      </c>
      <c r="H33" s="157"/>
      <c r="I33" s="148">
        <v>84733.13</v>
      </c>
      <c r="J33" s="149">
        <f t="shared" si="0"/>
        <v>107.77229723219298</v>
      </c>
      <c r="K33" s="150">
        <f t="shared" si="1"/>
        <v>0.62632334439718296</v>
      </c>
    </row>
    <row r="34" spans="1:11">
      <c r="A34" s="144">
        <v>27</v>
      </c>
      <c r="B34" s="145" t="s">
        <v>23</v>
      </c>
      <c r="C34" s="146" t="s">
        <v>18</v>
      </c>
      <c r="D34" s="87">
        <v>9815797</v>
      </c>
      <c r="E34" s="87">
        <v>1652330.24813</v>
      </c>
      <c r="F34" s="80">
        <v>607800</v>
      </c>
      <c r="G34" s="87">
        <v>112621.36</v>
      </c>
      <c r="H34" s="157">
        <v>536977</v>
      </c>
      <c r="I34" s="148">
        <v>77729.894379999998</v>
      </c>
      <c r="J34" s="149">
        <f t="shared" si="0"/>
        <v>-30.981214948922656</v>
      </c>
      <c r="K34" s="150">
        <f t="shared" si="1"/>
        <v>0.57455740638545272</v>
      </c>
    </row>
    <row r="35" spans="1:11">
      <c r="A35" s="144">
        <v>28</v>
      </c>
      <c r="B35" s="154" t="s">
        <v>110</v>
      </c>
      <c r="C35" s="146"/>
      <c r="D35" s="151"/>
      <c r="E35" s="151">
        <v>358950.86710999999</v>
      </c>
      <c r="F35" s="157"/>
      <c r="G35" s="87">
        <v>4928.5600000000004</v>
      </c>
      <c r="H35" s="157"/>
      <c r="I35" s="148">
        <v>70524.151660000003</v>
      </c>
      <c r="J35" s="149">
        <f t="shared" si="0"/>
        <v>1330.9281343840796</v>
      </c>
      <c r="K35" s="150">
        <f t="shared" si="1"/>
        <v>0.52129459313571147</v>
      </c>
    </row>
    <row r="36" spans="1:11">
      <c r="A36" s="144">
        <v>29</v>
      </c>
      <c r="B36" s="145" t="s">
        <v>27</v>
      </c>
      <c r="C36" s="146"/>
      <c r="D36" s="151"/>
      <c r="E36" s="151">
        <v>1078962.6788900001</v>
      </c>
      <c r="F36" s="81"/>
      <c r="G36" s="88">
        <v>70134.205580000009</v>
      </c>
      <c r="H36" s="157"/>
      <c r="I36" s="148">
        <v>65159.623420000004</v>
      </c>
      <c r="J36" s="149">
        <f t="shared" si="0"/>
        <v>-7.0929471844172269</v>
      </c>
      <c r="K36" s="150">
        <f t="shared" si="1"/>
        <v>0.48164151684323958</v>
      </c>
    </row>
    <row r="37" spans="1:11">
      <c r="A37" s="144">
        <v>30</v>
      </c>
      <c r="B37" s="145" t="s">
        <v>28</v>
      </c>
      <c r="C37" s="146"/>
      <c r="D37" s="151"/>
      <c r="E37" s="87">
        <v>548482.79494000005</v>
      </c>
      <c r="F37" s="82"/>
      <c r="G37" s="87">
        <v>9313.4959999999992</v>
      </c>
      <c r="H37" s="157"/>
      <c r="I37" s="148">
        <v>57335.72047</v>
      </c>
      <c r="J37" s="149">
        <f t="shared" si="0"/>
        <v>515.61974654844983</v>
      </c>
      <c r="K37" s="150">
        <f t="shared" si="1"/>
        <v>0.42380943791634301</v>
      </c>
    </row>
    <row r="38" spans="1:11">
      <c r="A38" s="144">
        <v>31</v>
      </c>
      <c r="B38" s="145" t="s">
        <v>33</v>
      </c>
      <c r="C38" s="146" t="s">
        <v>18</v>
      </c>
      <c r="D38" s="151">
        <v>3383446</v>
      </c>
      <c r="E38" s="151">
        <v>498122.57451000001</v>
      </c>
      <c r="F38" s="80">
        <v>1535</v>
      </c>
      <c r="G38" s="87">
        <v>295.45916</v>
      </c>
      <c r="H38" s="157">
        <v>386130</v>
      </c>
      <c r="I38" s="148">
        <v>52883.693499999994</v>
      </c>
      <c r="J38" s="149">
        <f t="shared" si="0"/>
        <v>17798.816709558098</v>
      </c>
      <c r="K38" s="150">
        <f t="shared" si="1"/>
        <v>0.39090131306368081</v>
      </c>
    </row>
    <row r="39" spans="1:11">
      <c r="A39" s="144">
        <v>32</v>
      </c>
      <c r="B39" s="154" t="s">
        <v>19</v>
      </c>
      <c r="C39" s="144"/>
      <c r="D39" s="151"/>
      <c r="E39" s="87">
        <v>441836.81795</v>
      </c>
      <c r="F39" s="82"/>
      <c r="G39" s="87">
        <v>79188.973419999995</v>
      </c>
      <c r="H39" s="157"/>
      <c r="I39" s="148">
        <v>48307.199999999997</v>
      </c>
      <c r="J39" s="149">
        <f t="shared" si="0"/>
        <v>-38.997567573215299</v>
      </c>
      <c r="K39" s="150">
        <f t="shared" si="1"/>
        <v>0.35707316680575346</v>
      </c>
    </row>
    <row r="40" spans="1:11">
      <c r="A40" s="144">
        <v>33</v>
      </c>
      <c r="B40" s="145" t="s">
        <v>30</v>
      </c>
      <c r="C40" s="146"/>
      <c r="D40" s="151"/>
      <c r="E40" s="151">
        <v>771406.41490000009</v>
      </c>
      <c r="F40" s="82"/>
      <c r="G40" s="88">
        <v>56820.125119999997</v>
      </c>
      <c r="H40" s="157"/>
      <c r="I40" s="148">
        <v>36477.395680000001</v>
      </c>
      <c r="J40" s="149">
        <f t="shared" si="0"/>
        <v>-35.801979311093774</v>
      </c>
      <c r="K40" s="150">
        <f t="shared" si="1"/>
        <v>0.26963059734954858</v>
      </c>
    </row>
    <row r="41" spans="1:11">
      <c r="A41" s="144">
        <v>34</v>
      </c>
      <c r="B41" s="130" t="s">
        <v>32</v>
      </c>
      <c r="C41" s="146"/>
      <c r="D41" s="151"/>
      <c r="E41" s="87">
        <v>397478.62958000001</v>
      </c>
      <c r="F41" s="82"/>
      <c r="G41" s="87">
        <v>39794.220150000001</v>
      </c>
      <c r="H41" s="157"/>
      <c r="I41" s="148">
        <v>36209.196089999998</v>
      </c>
      <c r="J41" s="149">
        <f t="shared" si="0"/>
        <v>-9.0089064353733903</v>
      </c>
      <c r="K41" s="150">
        <f t="shared" si="1"/>
        <v>0.26764814179556684</v>
      </c>
    </row>
    <row r="42" spans="1:11">
      <c r="A42" s="144">
        <v>35</v>
      </c>
      <c r="B42" s="154" t="s">
        <v>89</v>
      </c>
      <c r="C42" s="146"/>
      <c r="D42" s="151"/>
      <c r="E42" s="87">
        <v>427565.30391999998</v>
      </c>
      <c r="F42" s="157"/>
      <c r="G42" s="87">
        <v>29232.423999999999</v>
      </c>
      <c r="H42" s="157"/>
      <c r="I42" s="148">
        <v>27895.68</v>
      </c>
      <c r="J42" s="149">
        <f t="shared" si="0"/>
        <v>-4.5728127096131317</v>
      </c>
      <c r="K42" s="150">
        <f t="shared" si="1"/>
        <v>0.20619698094279781</v>
      </c>
    </row>
    <row r="43" spans="1:11">
      <c r="A43" s="144">
        <v>36</v>
      </c>
      <c r="B43" s="145" t="s">
        <v>29</v>
      </c>
      <c r="C43" s="146" t="s">
        <v>18</v>
      </c>
      <c r="D43" s="151">
        <v>44725.047472752623</v>
      </c>
      <c r="E43" s="151">
        <v>739232.76327</v>
      </c>
      <c r="F43" s="82">
        <v>4396.6999969482404</v>
      </c>
      <c r="G43" s="86">
        <v>46109.321329999999</v>
      </c>
      <c r="H43" s="157"/>
      <c r="I43" s="148">
        <v>16281.220379999999</v>
      </c>
      <c r="J43" s="149">
        <f t="shared" si="0"/>
        <v>-64.689958753726032</v>
      </c>
      <c r="K43" s="150">
        <f t="shared" si="1"/>
        <v>0.12034617863484062</v>
      </c>
    </row>
    <row r="44" spans="1:11">
      <c r="A44" s="144">
        <v>37</v>
      </c>
      <c r="B44" s="145" t="s">
        <v>37</v>
      </c>
      <c r="C44" s="146"/>
      <c r="D44" s="151"/>
      <c r="E44" s="87">
        <v>215244.29784000001</v>
      </c>
      <c r="F44" s="82"/>
      <c r="G44" s="87">
        <v>12495.68525</v>
      </c>
      <c r="H44" s="157"/>
      <c r="I44" s="148">
        <v>10878.68665</v>
      </c>
      <c r="J44" s="149">
        <f t="shared" si="0"/>
        <v>-12.940455586459336</v>
      </c>
      <c r="K44" s="150">
        <f t="shared" si="1"/>
        <v>8.0412176503771152E-2</v>
      </c>
    </row>
    <row r="45" spans="1:11">
      <c r="A45" s="144">
        <v>38</v>
      </c>
      <c r="B45" s="152" t="s">
        <v>9</v>
      </c>
      <c r="C45" s="146"/>
      <c r="D45" s="151"/>
      <c r="E45" s="87">
        <v>8475992.3474300001</v>
      </c>
      <c r="F45" s="81"/>
      <c r="G45" s="88">
        <v>1596272.3987700001</v>
      </c>
      <c r="H45" s="157"/>
      <c r="I45" s="148">
        <v>13.86</v>
      </c>
      <c r="J45" s="158" t="s">
        <v>111</v>
      </c>
      <c r="K45" s="150">
        <f t="shared" si="1"/>
        <v>1.0244920202221911E-4</v>
      </c>
    </row>
    <row r="46" spans="1:11">
      <c r="A46" s="144">
        <v>39</v>
      </c>
      <c r="B46" s="154" t="s">
        <v>34</v>
      </c>
      <c r="C46" s="146"/>
      <c r="D46" s="151"/>
      <c r="E46" s="87">
        <v>188730.52700999999</v>
      </c>
      <c r="F46" s="82"/>
      <c r="G46" s="87">
        <v>44554.099000000002</v>
      </c>
      <c r="H46" s="157"/>
      <c r="I46" s="148">
        <v>0</v>
      </c>
      <c r="J46" s="149">
        <f t="shared" si="0"/>
        <v>-100</v>
      </c>
      <c r="K46" s="150">
        <f t="shared" si="1"/>
        <v>0</v>
      </c>
    </row>
    <row r="47" spans="1:11">
      <c r="A47" s="159">
        <v>40</v>
      </c>
      <c r="B47" s="160" t="s">
        <v>38</v>
      </c>
      <c r="C47" s="161"/>
      <c r="D47" s="162"/>
      <c r="E47" s="83">
        <f>+E48-SUM(E8:E44)</f>
        <v>32019235.867610037</v>
      </c>
      <c r="F47" s="84"/>
      <c r="G47" s="89">
        <f>+G48-SUM(G8:G44)</f>
        <v>3044373.6094500031</v>
      </c>
      <c r="H47" s="157"/>
      <c r="I47" s="148">
        <f>I48-SUM(I8:I46)</f>
        <v>2149154.3776623458</v>
      </c>
      <c r="J47" s="149">
        <f t="shared" si="0"/>
        <v>-29.405695444501887</v>
      </c>
      <c r="K47" s="150">
        <f t="shared" si="1"/>
        <v>15.885941631606512</v>
      </c>
    </row>
    <row r="48" spans="1:11" s="40" customFormat="1">
      <c r="A48" s="163"/>
      <c r="B48" s="164" t="s">
        <v>39</v>
      </c>
      <c r="C48" s="163"/>
      <c r="D48" s="165"/>
      <c r="E48" s="222">
        <v>157140695.38870999</v>
      </c>
      <c r="F48" s="166"/>
      <c r="G48" s="167">
        <v>14809700.370829999</v>
      </c>
      <c r="H48" s="223"/>
      <c r="I48" s="168">
        <v>13528655.88645</v>
      </c>
      <c r="J48" s="169">
        <f>I48/G48*100-100</f>
        <v>-8.6500364781397963</v>
      </c>
      <c r="K48" s="170">
        <f t="shared" si="1"/>
        <v>100</v>
      </c>
    </row>
    <row r="49" spans="5:8">
      <c r="E49" s="41"/>
    </row>
    <row r="50" spans="5:8">
      <c r="F50" s="39"/>
      <c r="G50" s="38"/>
    </row>
    <row r="51" spans="5:8">
      <c r="F51" s="36"/>
      <c r="H51" s="37"/>
    </row>
    <row r="54" spans="5:8">
      <c r="F54" s="41"/>
      <c r="G54" s="62" t="s">
        <v>40</v>
      </c>
    </row>
  </sheetData>
  <sortState ref="B6:I44">
    <sortCondition descending="1" ref="I6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38:G38 F32 F26:G26 F25 F16 F47 F41:F42 F21:F22 F19 F27 F17:G18 F20:G20 F8 F29:F30">
    <cfRule type="cellIs" dxfId="22" priority="54" operator="greaterThanOrEqual">
      <formula>0</formula>
    </cfRule>
  </conditionalFormatting>
  <conditionalFormatting sqref="F18:G18 F20:G20">
    <cfRule type="expression" dxfId="21" priority="22">
      <formula>$A18="Total"</formula>
    </cfRule>
  </conditionalFormatting>
  <conditionalFormatting sqref="F26:G26">
    <cfRule type="expression" dxfId="20" priority="21">
      <formula>$A24="Total"</formula>
    </cfRule>
  </conditionalFormatting>
  <conditionalFormatting sqref="F22 F32">
    <cfRule type="expression" dxfId="19" priority="20">
      <formula>$A23="Total"</formula>
    </cfRule>
  </conditionalFormatting>
  <conditionalFormatting sqref="F17:G17">
    <cfRule type="expression" dxfId="18" priority="19">
      <formula>$A19="Total"</formula>
    </cfRule>
  </conditionalFormatting>
  <conditionalFormatting sqref="F8">
    <cfRule type="expression" dxfId="17" priority="18">
      <formula>$A10="Total"</formula>
    </cfRule>
  </conditionalFormatting>
  <conditionalFormatting sqref="F16">
    <cfRule type="expression" dxfId="16" priority="17">
      <formula>$A16="Total"</formula>
    </cfRule>
  </conditionalFormatting>
  <conditionalFormatting sqref="F47">
    <cfRule type="expression" dxfId="15" priority="16">
      <formula>$A40="Total"</formula>
    </cfRule>
  </conditionalFormatting>
  <conditionalFormatting sqref="F38:G38">
    <cfRule type="expression" dxfId="14" priority="15">
      <formula>$A32="Total"</formula>
    </cfRule>
  </conditionalFormatting>
  <conditionalFormatting sqref="F26:G26">
    <cfRule type="expression" dxfId="13" priority="14">
      <formula>$A24="Total"</formula>
    </cfRule>
  </conditionalFormatting>
  <conditionalFormatting sqref="G26">
    <cfRule type="expression" dxfId="12" priority="13">
      <formula>$A24="Total"</formula>
    </cfRule>
  </conditionalFormatting>
  <conditionalFormatting sqref="F26:G26">
    <cfRule type="expression" dxfId="11" priority="12">
      <formula>$A24="Total"</formula>
    </cfRule>
  </conditionalFormatting>
  <conditionalFormatting sqref="F8">
    <cfRule type="expression" dxfId="10" priority="11">
      <formula>$A10="Total"</formula>
    </cfRule>
  </conditionalFormatting>
  <conditionalFormatting sqref="G38">
    <cfRule type="expression" dxfId="9" priority="10">
      <formula>$A32="Total"</formula>
    </cfRule>
  </conditionalFormatting>
  <conditionalFormatting sqref="F20:G20">
    <cfRule type="expression" dxfId="8" priority="9">
      <formula>$A20="Total"</formula>
    </cfRule>
  </conditionalFormatting>
  <conditionalFormatting sqref="F17:G17">
    <cfRule type="expression" dxfId="7" priority="8">
      <formula>$A19="Total"</formula>
    </cfRule>
  </conditionalFormatting>
  <conditionalFormatting sqref="F21">
    <cfRule type="expression" dxfId="6" priority="7">
      <formula>$A21="Total"</formula>
    </cfRule>
  </conditionalFormatting>
  <conditionalFormatting sqref="F25">
    <cfRule type="expression" dxfId="5" priority="6">
      <formula>$A22="Total"</formula>
    </cfRule>
  </conditionalFormatting>
  <conditionalFormatting sqref="F19">
    <cfRule type="expression" dxfId="4" priority="5">
      <formula>$A29="Total"</formula>
    </cfRule>
  </conditionalFormatting>
  <conditionalFormatting sqref="F41">
    <cfRule type="expression" dxfId="3" priority="4">
      <formula>$A27="Total"</formula>
    </cfRule>
  </conditionalFormatting>
  <conditionalFormatting sqref="F27">
    <cfRule type="expression" dxfId="2" priority="3">
      <formula>$A30="Total"</formula>
    </cfRule>
  </conditionalFormatting>
  <conditionalFormatting sqref="F29:F30">
    <cfRule type="expression" dxfId="1" priority="2">
      <formula>$A34="Total"</formula>
    </cfRule>
  </conditionalFormatting>
  <conditionalFormatting sqref="F42">
    <cfRule type="expression" dxfId="0" priority="1">
      <formula>$A39="Total"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16" workbookViewId="0">
      <selection activeCell="B13" sqref="B13"/>
    </sheetView>
  </sheetViews>
  <sheetFormatPr defaultRowHeight="15"/>
  <cols>
    <col min="1" max="1" width="3.85546875" style="4" bestFit="1" customWidth="1"/>
    <col min="2" max="2" width="41.7109375" style="1" bestFit="1" customWidth="1"/>
    <col min="3" max="3" width="13.5703125" style="5" bestFit="1" customWidth="1"/>
    <col min="4" max="4" width="12.140625" style="2" bestFit="1" customWidth="1"/>
    <col min="5" max="5" width="13.140625" style="2" bestFit="1" customWidth="1"/>
    <col min="6" max="6" width="14.140625" style="1" bestFit="1" customWidth="1"/>
    <col min="7" max="7" width="11.5703125" style="1" bestFit="1" customWidth="1"/>
    <col min="8" max="16384" width="9.140625" style="1"/>
  </cols>
  <sheetData>
    <row r="1" spans="1:7">
      <c r="A1" s="215" t="s">
        <v>134</v>
      </c>
      <c r="B1" s="215"/>
      <c r="C1" s="215"/>
      <c r="D1" s="215"/>
      <c r="E1" s="215"/>
      <c r="F1" s="215"/>
      <c r="G1" s="215"/>
    </row>
    <row r="2" spans="1:7" ht="15" customHeight="1">
      <c r="A2" s="216" t="s">
        <v>136</v>
      </c>
      <c r="B2" s="216"/>
      <c r="C2" s="216"/>
      <c r="D2" s="216"/>
      <c r="E2" s="216"/>
      <c r="F2" s="216"/>
      <c r="G2" s="216"/>
    </row>
    <row r="3" spans="1:7" ht="15" customHeight="1">
      <c r="A3" s="79"/>
      <c r="B3" s="79"/>
      <c r="C3" s="79" t="s">
        <v>135</v>
      </c>
      <c r="D3" s="79"/>
      <c r="E3" s="79"/>
      <c r="F3" s="79"/>
      <c r="G3" s="79"/>
    </row>
    <row r="4" spans="1:7">
      <c r="A4" s="3"/>
      <c r="B4" s="3"/>
      <c r="E4" s="35" t="s">
        <v>0</v>
      </c>
    </row>
    <row r="5" spans="1:7" ht="25.5">
      <c r="A5" s="172" t="s">
        <v>3</v>
      </c>
      <c r="B5" s="173" t="s">
        <v>4</v>
      </c>
      <c r="C5" s="174" t="s">
        <v>82</v>
      </c>
      <c r="D5" s="174" t="s">
        <v>82</v>
      </c>
      <c r="E5" s="174" t="s">
        <v>99</v>
      </c>
      <c r="F5" s="175" t="s">
        <v>101</v>
      </c>
      <c r="G5" s="176" t="s">
        <v>102</v>
      </c>
    </row>
    <row r="6" spans="1:7">
      <c r="A6" s="64"/>
      <c r="B6" s="177"/>
      <c r="C6" s="178" t="s">
        <v>71</v>
      </c>
      <c r="D6" s="179" t="s">
        <v>103</v>
      </c>
      <c r="E6" s="180" t="s">
        <v>103</v>
      </c>
      <c r="F6" s="181"/>
      <c r="G6" s="182" t="s">
        <v>99</v>
      </c>
    </row>
    <row r="7" spans="1:7">
      <c r="A7" s="183">
        <v>1</v>
      </c>
      <c r="B7" s="184" t="s">
        <v>41</v>
      </c>
      <c r="C7" s="185">
        <v>309701875.94150275</v>
      </c>
      <c r="D7" s="186">
        <v>17650053.469380736</v>
      </c>
      <c r="E7" s="187">
        <v>18848273.3350491</v>
      </c>
      <c r="F7" s="188">
        <f>E7/D7*100-100</f>
        <v>6.7887605425503779</v>
      </c>
      <c r="G7" s="189">
        <f>E7/E$34*100</f>
        <v>14.584047810561493</v>
      </c>
    </row>
    <row r="8" spans="1:7">
      <c r="A8" s="190">
        <v>2</v>
      </c>
      <c r="B8" s="191" t="s">
        <v>42</v>
      </c>
      <c r="C8" s="192">
        <v>167293495.77317399</v>
      </c>
      <c r="D8" s="81">
        <v>13034246.999696851</v>
      </c>
      <c r="E8" s="193">
        <v>14695293.58559332</v>
      </c>
      <c r="F8" s="194">
        <f t="shared" ref="F8:F34" si="0">E8/D8*100-100</f>
        <v>12.743709597762745</v>
      </c>
      <c r="G8" s="195">
        <f t="shared" ref="G8:G34" si="1">E8/E$34*100</f>
        <v>11.370636473315569</v>
      </c>
    </row>
    <row r="9" spans="1:7">
      <c r="A9" s="190">
        <v>3</v>
      </c>
      <c r="B9" s="191" t="s">
        <v>43</v>
      </c>
      <c r="C9" s="196">
        <v>100977196.97813401</v>
      </c>
      <c r="D9" s="80">
        <v>8310725.5001009703</v>
      </c>
      <c r="E9" s="193">
        <v>7924649.7543016803</v>
      </c>
      <c r="F9" s="194">
        <f t="shared" si="0"/>
        <v>-4.6455119447104778</v>
      </c>
      <c r="G9" s="195">
        <f t="shared" si="1"/>
        <v>6.1317802879999999</v>
      </c>
    </row>
    <row r="10" spans="1:7">
      <c r="A10" s="190">
        <v>4</v>
      </c>
      <c r="B10" s="191" t="s">
        <v>45</v>
      </c>
      <c r="C10" s="196">
        <v>56625347.193611801</v>
      </c>
      <c r="D10" s="80">
        <v>3594049.2173550101</v>
      </c>
      <c r="E10" s="193">
        <v>6999046.29590829</v>
      </c>
      <c r="F10" s="194">
        <f t="shared" si="0"/>
        <v>94.739856708449281</v>
      </c>
      <c r="G10" s="195">
        <f t="shared" si="1"/>
        <v>5.4155849712794879</v>
      </c>
    </row>
    <row r="11" spans="1:7">
      <c r="A11" s="190">
        <v>5</v>
      </c>
      <c r="B11" s="191" t="s">
        <v>46</v>
      </c>
      <c r="C11" s="192">
        <v>65167320.601329669</v>
      </c>
      <c r="D11" s="81">
        <v>4650491.9560550246</v>
      </c>
      <c r="E11" s="193">
        <v>6111528.3709115721</v>
      </c>
      <c r="F11" s="194">
        <f t="shared" si="0"/>
        <v>31.41681414918375</v>
      </c>
      <c r="G11" s="195">
        <f t="shared" si="1"/>
        <v>4.7288587327113465</v>
      </c>
    </row>
    <row r="12" spans="1:7">
      <c r="A12" s="190">
        <v>6</v>
      </c>
      <c r="B12" s="191" t="s">
        <v>44</v>
      </c>
      <c r="C12" s="196">
        <v>51968515.173382998</v>
      </c>
      <c r="D12" s="80">
        <v>4641824.1114921803</v>
      </c>
      <c r="E12" s="193">
        <v>4293230.6213933704</v>
      </c>
      <c r="F12" s="194">
        <f t="shared" si="0"/>
        <v>-7.5098384110627023</v>
      </c>
      <c r="G12" s="195">
        <f t="shared" si="1"/>
        <v>3.3219319102157128</v>
      </c>
    </row>
    <row r="13" spans="1:7">
      <c r="A13" s="190">
        <v>7</v>
      </c>
      <c r="B13" s="191" t="s">
        <v>48</v>
      </c>
      <c r="C13" s="192">
        <v>36310545.544792324</v>
      </c>
      <c r="D13" s="81">
        <v>3583220.8990335553</v>
      </c>
      <c r="E13" s="193">
        <v>3604204.8432390573</v>
      </c>
      <c r="F13" s="194">
        <f t="shared" si="0"/>
        <v>0.58561681785127462</v>
      </c>
      <c r="G13" s="195">
        <f t="shared" si="1"/>
        <v>2.7887910376973939</v>
      </c>
    </row>
    <row r="14" spans="1:7">
      <c r="A14" s="190">
        <v>8</v>
      </c>
      <c r="B14" s="191" t="s">
        <v>51</v>
      </c>
      <c r="C14" s="196">
        <v>40696587.884452097</v>
      </c>
      <c r="D14" s="80">
        <v>2283750.5545644499</v>
      </c>
      <c r="E14" s="193">
        <v>3571727.8859518399</v>
      </c>
      <c r="F14" s="194">
        <f t="shared" si="0"/>
        <v>56.39746113309775</v>
      </c>
      <c r="G14" s="195">
        <f t="shared" si="1"/>
        <v>2.7636616537268432</v>
      </c>
    </row>
    <row r="15" spans="1:7">
      <c r="A15" s="190">
        <v>9</v>
      </c>
      <c r="B15" s="191" t="s">
        <v>47</v>
      </c>
      <c r="C15" s="196">
        <v>44644558.386260897</v>
      </c>
      <c r="D15" s="80">
        <v>5476705.1231972398</v>
      </c>
      <c r="E15" s="193">
        <v>2810234.7123755398</v>
      </c>
      <c r="F15" s="194">
        <f t="shared" si="0"/>
        <v>-48.687492768736909</v>
      </c>
      <c r="G15" s="195">
        <f t="shared" si="1"/>
        <v>2.1744483792036235</v>
      </c>
    </row>
    <row r="16" spans="1:7">
      <c r="A16" s="190">
        <v>10</v>
      </c>
      <c r="B16" s="191" t="s">
        <v>49</v>
      </c>
      <c r="C16" s="192">
        <v>25927194.582314253</v>
      </c>
      <c r="D16" s="81">
        <v>2555525.2664780198</v>
      </c>
      <c r="E16" s="193">
        <v>2532727.9926402001</v>
      </c>
      <c r="F16" s="194">
        <f t="shared" si="0"/>
        <v>-0.89207781025926636</v>
      </c>
      <c r="G16" s="195">
        <f t="shared" si="1"/>
        <v>1.9597246643874549</v>
      </c>
    </row>
    <row r="17" spans="1:7">
      <c r="A17" s="190">
        <v>11</v>
      </c>
      <c r="B17" s="191" t="s">
        <v>52</v>
      </c>
      <c r="C17" s="192">
        <v>25422397.600855205</v>
      </c>
      <c r="D17" s="81">
        <v>2146558.1986121531</v>
      </c>
      <c r="E17" s="193">
        <v>2460864.1896268302</v>
      </c>
      <c r="F17" s="194">
        <f t="shared" si="0"/>
        <v>14.642323288410736</v>
      </c>
      <c r="G17" s="195">
        <f t="shared" si="1"/>
        <v>1.9041192982955466</v>
      </c>
    </row>
    <row r="18" spans="1:7">
      <c r="A18" s="190">
        <v>12</v>
      </c>
      <c r="B18" s="197" t="s">
        <v>57</v>
      </c>
      <c r="C18" s="192">
        <v>21779478.14011256</v>
      </c>
      <c r="D18" s="81">
        <v>1897936.6961798619</v>
      </c>
      <c r="E18" s="193">
        <v>2096334.010768286</v>
      </c>
      <c r="F18" s="194">
        <f t="shared" si="0"/>
        <v>10.453315697396832</v>
      </c>
      <c r="G18" s="195">
        <f t="shared" si="1"/>
        <v>1.6220602755743707</v>
      </c>
    </row>
    <row r="19" spans="1:7">
      <c r="A19" s="190">
        <v>13</v>
      </c>
      <c r="B19" s="191" t="s">
        <v>53</v>
      </c>
      <c r="C19" s="196">
        <v>35583768.979909897</v>
      </c>
      <c r="D19" s="80">
        <v>6001899.1550000003</v>
      </c>
      <c r="E19" s="193">
        <v>1959293.3870000001</v>
      </c>
      <c r="F19" s="194">
        <f t="shared" si="0"/>
        <v>-67.355443062255176</v>
      </c>
      <c r="G19" s="195">
        <f t="shared" si="1"/>
        <v>1.5160236655624946</v>
      </c>
    </row>
    <row r="20" spans="1:7">
      <c r="A20" s="190">
        <v>14</v>
      </c>
      <c r="B20" s="191" t="s">
        <v>55</v>
      </c>
      <c r="C20" s="192">
        <v>43899890.685761705</v>
      </c>
      <c r="D20" s="81">
        <v>2579665.78532812</v>
      </c>
      <c r="E20" s="193">
        <v>1829417.6910312499</v>
      </c>
      <c r="F20" s="194">
        <f t="shared" si="0"/>
        <v>-29.083150947844288</v>
      </c>
      <c r="G20" s="195">
        <f t="shared" si="1"/>
        <v>1.4155309930630977</v>
      </c>
    </row>
    <row r="21" spans="1:7">
      <c r="A21" s="190">
        <v>15</v>
      </c>
      <c r="B21" s="192" t="s">
        <v>65</v>
      </c>
      <c r="C21" s="196">
        <v>18043384.461399902</v>
      </c>
      <c r="D21" s="80">
        <v>1052003.024</v>
      </c>
      <c r="E21" s="193">
        <v>1785196.49388995</v>
      </c>
      <c r="F21" s="194">
        <f t="shared" si="0"/>
        <v>69.694996417610099</v>
      </c>
      <c r="G21" s="195">
        <f t="shared" si="1"/>
        <v>1.3813143811812167</v>
      </c>
    </row>
    <row r="22" spans="1:7">
      <c r="A22" s="190">
        <v>16</v>
      </c>
      <c r="B22" s="191" t="s">
        <v>50</v>
      </c>
      <c r="C22" s="196">
        <v>6123690.1516296798</v>
      </c>
      <c r="D22" s="80">
        <v>268489.37118423497</v>
      </c>
      <c r="E22" s="193">
        <v>1427167.79204245</v>
      </c>
      <c r="F22" s="194">
        <f t="shared" si="0"/>
        <v>431.55467039443454</v>
      </c>
      <c r="G22" s="195">
        <f t="shared" si="1"/>
        <v>1.1042859440146353</v>
      </c>
    </row>
    <row r="23" spans="1:7">
      <c r="A23" s="190">
        <v>17</v>
      </c>
      <c r="B23" s="197" t="s">
        <v>58</v>
      </c>
      <c r="C23" s="196">
        <v>15012155.524082899</v>
      </c>
      <c r="D23" s="80">
        <v>1119479.5545123699</v>
      </c>
      <c r="E23" s="193">
        <v>1304629.04949667</v>
      </c>
      <c r="F23" s="194">
        <f t="shared" si="0"/>
        <v>16.538890258245814</v>
      </c>
      <c r="G23" s="195">
        <f t="shared" si="1"/>
        <v>1.0094703156456144</v>
      </c>
    </row>
    <row r="24" spans="1:7">
      <c r="A24" s="190">
        <v>18</v>
      </c>
      <c r="B24" s="197" t="s">
        <v>59</v>
      </c>
      <c r="C24" s="196">
        <v>13589817.127872501</v>
      </c>
      <c r="D24" s="80">
        <v>1056674.43329965</v>
      </c>
      <c r="E24" s="193">
        <v>1279365.89201527</v>
      </c>
      <c r="F24" s="194">
        <f t="shared" si="0"/>
        <v>21.074746553697452</v>
      </c>
      <c r="G24" s="195">
        <f t="shared" si="1"/>
        <v>0.98992268441143882</v>
      </c>
    </row>
    <row r="25" spans="1:7">
      <c r="A25" s="190">
        <v>19</v>
      </c>
      <c r="B25" s="191" t="s">
        <v>56</v>
      </c>
      <c r="C25" s="192">
        <v>19237325.52752123</v>
      </c>
      <c r="D25" s="81">
        <v>1437308.6885565249</v>
      </c>
      <c r="E25" s="193">
        <v>1184981.55301285</v>
      </c>
      <c r="F25" s="194">
        <f t="shared" si="0"/>
        <v>-17.555528436767787</v>
      </c>
      <c r="G25" s="195">
        <f t="shared" si="1"/>
        <v>0.91689181903132611</v>
      </c>
    </row>
    <row r="26" spans="1:7">
      <c r="A26" s="190">
        <v>20</v>
      </c>
      <c r="B26" s="197" t="s">
        <v>61</v>
      </c>
      <c r="C26" s="196">
        <v>10278834.005137499</v>
      </c>
      <c r="D26" s="80">
        <v>884923.076000195</v>
      </c>
      <c r="E26" s="193">
        <v>908664.20426367898</v>
      </c>
      <c r="F26" s="194">
        <f t="shared" si="0"/>
        <v>2.6828465555212659</v>
      </c>
      <c r="G26" s="195">
        <f t="shared" si="1"/>
        <v>0.70308839240381193</v>
      </c>
    </row>
    <row r="27" spans="1:7">
      <c r="A27" s="190">
        <v>21</v>
      </c>
      <c r="B27" s="197" t="s">
        <v>36</v>
      </c>
      <c r="C27" s="196">
        <v>7558173.6081976499</v>
      </c>
      <c r="D27" s="80">
        <v>740306.64341604605</v>
      </c>
      <c r="E27" s="193">
        <v>860766.06787590298</v>
      </c>
      <c r="F27" s="194">
        <f t="shared" si="0"/>
        <v>16.271557945774063</v>
      </c>
      <c r="G27" s="195">
        <f t="shared" si="1"/>
        <v>0.66602671048215067</v>
      </c>
    </row>
    <row r="28" spans="1:7">
      <c r="A28" s="190">
        <v>22</v>
      </c>
      <c r="B28" s="197" t="s">
        <v>62</v>
      </c>
      <c r="C28" s="196">
        <v>9365481.6260078102</v>
      </c>
      <c r="D28" s="80">
        <v>903901.5625</v>
      </c>
      <c r="E28" s="193">
        <v>836982.92597000103</v>
      </c>
      <c r="F28" s="194">
        <f t="shared" si="0"/>
        <v>-7.4033101950743685</v>
      </c>
      <c r="G28" s="195">
        <f t="shared" si="1"/>
        <v>0.64762425671488422</v>
      </c>
    </row>
    <row r="29" spans="1:7">
      <c r="A29" s="190">
        <v>23</v>
      </c>
      <c r="B29" s="191" t="s">
        <v>54</v>
      </c>
      <c r="C29" s="196">
        <v>25915487.19675</v>
      </c>
      <c r="D29" s="80">
        <v>4163668.4709999999</v>
      </c>
      <c r="E29" s="193">
        <v>827803.51100000006</v>
      </c>
      <c r="F29" s="194">
        <f t="shared" si="0"/>
        <v>-80.118409600436223</v>
      </c>
      <c r="G29" s="195">
        <f t="shared" si="1"/>
        <v>0.64052158877200505</v>
      </c>
    </row>
    <row r="30" spans="1:7">
      <c r="A30" s="190">
        <v>24</v>
      </c>
      <c r="B30" s="191" t="s">
        <v>64</v>
      </c>
      <c r="C30" s="196">
        <v>4851707.71937076</v>
      </c>
      <c r="D30" s="80">
        <v>393530.21215379302</v>
      </c>
      <c r="E30" s="193">
        <v>464549.69269267999</v>
      </c>
      <c r="F30" s="194">
        <f t="shared" si="0"/>
        <v>18.046767019537583</v>
      </c>
      <c r="G30" s="195">
        <f t="shared" si="1"/>
        <v>0.35945016332150109</v>
      </c>
    </row>
    <row r="31" spans="1:7">
      <c r="A31" s="190">
        <v>25</v>
      </c>
      <c r="B31" s="197" t="s">
        <v>63</v>
      </c>
      <c r="C31" s="196">
        <v>5557554.6423917999</v>
      </c>
      <c r="D31" s="80">
        <v>239684.47701231399</v>
      </c>
      <c r="E31" s="193">
        <v>351789.76134945703</v>
      </c>
      <c r="F31" s="194">
        <f t="shared" si="0"/>
        <v>46.772025345380854</v>
      </c>
      <c r="G31" s="195">
        <f t="shared" si="1"/>
        <v>0.27220099197341852</v>
      </c>
    </row>
    <row r="32" spans="1:7">
      <c r="A32" s="190">
        <v>26</v>
      </c>
      <c r="B32" s="191" t="s">
        <v>60</v>
      </c>
      <c r="C32" s="192">
        <v>2730402.67833038</v>
      </c>
      <c r="D32" s="81">
        <v>181450.81529003911</v>
      </c>
      <c r="E32" s="193">
        <v>109006.2847890625</v>
      </c>
      <c r="F32" s="194">
        <f t="shared" si="0"/>
        <v>-39.925161198740291</v>
      </c>
      <c r="G32" s="195">
        <f t="shared" si="1"/>
        <v>8.4344748230022845E-2</v>
      </c>
    </row>
    <row r="33" spans="1:7">
      <c r="A33" s="198">
        <v>27</v>
      </c>
      <c r="B33" s="199" t="s">
        <v>38</v>
      </c>
      <c r="C33" s="200">
        <f>C34-SUM(C7:C32)</f>
        <v>447469581.84330392</v>
      </c>
      <c r="D33" s="201">
        <f t="shared" ref="D33:E33" si="2">D34-SUM(D7:D32)</f>
        <v>40437992.451259658</v>
      </c>
      <c r="E33" s="193">
        <f t="shared" si="2"/>
        <v>38161241.195450738</v>
      </c>
      <c r="F33" s="194">
        <f t="shared" si="0"/>
        <v>-5.6302282032252577</v>
      </c>
      <c r="G33" s="195">
        <f t="shared" si="1"/>
        <v>29.527657850223584</v>
      </c>
    </row>
    <row r="34" spans="1:7">
      <c r="A34" s="202"/>
      <c r="B34" s="203" t="s">
        <v>39</v>
      </c>
      <c r="C34" s="204">
        <v>1611731769.57759</v>
      </c>
      <c r="D34" s="205">
        <v>131286065.712659</v>
      </c>
      <c r="E34" s="206">
        <v>129238971.099639</v>
      </c>
      <c r="F34" s="207">
        <f t="shared" si="0"/>
        <v>-1.5592626695817131</v>
      </c>
      <c r="G34" s="208">
        <f t="shared" si="1"/>
        <v>100</v>
      </c>
    </row>
    <row r="39" spans="1:7">
      <c r="D39" s="6"/>
    </row>
  </sheetData>
  <sortState ref="B6:E31">
    <sortCondition descending="1" ref="E6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opLeftCell="A4" workbookViewId="0">
      <selection activeCell="C13" sqref="C13"/>
    </sheetView>
  </sheetViews>
  <sheetFormatPr defaultRowHeight="15.75"/>
  <cols>
    <col min="1" max="1" width="9.140625" style="14"/>
    <col min="2" max="2" width="20" style="7" bestFit="1" customWidth="1"/>
    <col min="3" max="3" width="13.7109375" style="98" customWidth="1"/>
    <col min="4" max="4" width="15.5703125" style="98" customWidth="1"/>
    <col min="5" max="5" width="11.85546875" style="104" bestFit="1" customWidth="1"/>
    <col min="6" max="16384" width="9.140625" style="7"/>
  </cols>
  <sheetData>
    <row r="1" spans="1:5">
      <c r="A1" s="217" t="s">
        <v>66</v>
      </c>
      <c r="B1" s="217"/>
      <c r="C1" s="217"/>
      <c r="D1" s="217"/>
      <c r="E1" s="217"/>
    </row>
    <row r="2" spans="1:5">
      <c r="A2" s="218" t="s">
        <v>104</v>
      </c>
      <c r="B2" s="218"/>
      <c r="C2" s="218"/>
      <c r="D2" s="218"/>
      <c r="E2" s="218"/>
    </row>
    <row r="3" spans="1:5">
      <c r="A3" s="8" t="s">
        <v>67</v>
      </c>
      <c r="B3" s="9"/>
      <c r="C3" s="96"/>
      <c r="D3" s="97" t="s">
        <v>68</v>
      </c>
    </row>
    <row r="4" spans="1:5" ht="47.25">
      <c r="A4" s="11" t="s">
        <v>3</v>
      </c>
      <c r="B4" s="12" t="s">
        <v>69</v>
      </c>
      <c r="C4" s="99" t="s">
        <v>105</v>
      </c>
      <c r="D4" s="99" t="s">
        <v>107</v>
      </c>
      <c r="E4" s="105" t="s">
        <v>1</v>
      </c>
    </row>
    <row r="5" spans="1:5">
      <c r="A5" s="13"/>
      <c r="B5" s="114"/>
      <c r="C5" s="100" t="s">
        <v>83</v>
      </c>
      <c r="D5" s="100" t="s">
        <v>108</v>
      </c>
      <c r="E5" s="106" t="s">
        <v>8</v>
      </c>
    </row>
    <row r="6" spans="1:5">
      <c r="A6" s="63">
        <v>1</v>
      </c>
      <c r="B6" s="112" t="s">
        <v>112</v>
      </c>
      <c r="C6" s="115">
        <v>10.71492800475</v>
      </c>
      <c r="D6" s="94">
        <v>8.4820527526999996</v>
      </c>
      <c r="E6" s="107">
        <f>D6/C6*100-100</f>
        <v>-20.838919786116634</v>
      </c>
    </row>
    <row r="7" spans="1:5">
      <c r="A7" s="64">
        <v>2</v>
      </c>
      <c r="B7" s="113" t="s">
        <v>113</v>
      </c>
      <c r="C7" s="116">
        <v>1.74096762344</v>
      </c>
      <c r="D7" s="67">
        <v>1.77668572407</v>
      </c>
      <c r="E7" s="108">
        <f t="shared" ref="E7:E21" si="0">D7/C7*100-100</f>
        <v>2.0516234850722839</v>
      </c>
    </row>
    <row r="8" spans="1:5">
      <c r="A8" s="64">
        <v>3</v>
      </c>
      <c r="B8" s="113" t="s">
        <v>114</v>
      </c>
      <c r="C8" s="116">
        <v>0.41893890853999999</v>
      </c>
      <c r="D8" s="67">
        <v>0.41235102324</v>
      </c>
      <c r="E8" s="108">
        <f t="shared" si="0"/>
        <v>-1.5725169387963263</v>
      </c>
    </row>
    <row r="9" spans="1:5">
      <c r="A9" s="64">
        <v>4</v>
      </c>
      <c r="B9" s="113" t="s">
        <v>115</v>
      </c>
      <c r="C9" s="116">
        <v>6.2557039669999995E-2</v>
      </c>
      <c r="D9" s="67">
        <v>0.39235596380000004</v>
      </c>
      <c r="E9" s="108">
        <f t="shared" si="0"/>
        <v>527.1971401935748</v>
      </c>
    </row>
    <row r="10" spans="1:5">
      <c r="A10" s="64">
        <v>5</v>
      </c>
      <c r="B10" s="113" t="s">
        <v>116</v>
      </c>
      <c r="C10" s="116">
        <v>0.28760029752000005</v>
      </c>
      <c r="D10" s="67">
        <v>0.36160385938</v>
      </c>
      <c r="E10" s="108">
        <f t="shared" si="0"/>
        <v>25.731392664798491</v>
      </c>
    </row>
    <row r="11" spans="1:5">
      <c r="A11" s="64">
        <v>6</v>
      </c>
      <c r="B11" s="113" t="s">
        <v>117</v>
      </c>
      <c r="C11" s="116">
        <v>0.17750984181000001</v>
      </c>
      <c r="D11" s="67">
        <v>0.26981460701999999</v>
      </c>
      <c r="E11" s="108">
        <f t="shared" si="0"/>
        <v>51.999801401884838</v>
      </c>
    </row>
    <row r="12" spans="1:5">
      <c r="A12" s="64">
        <v>7</v>
      </c>
      <c r="B12" s="113" t="s">
        <v>118</v>
      </c>
      <c r="C12" s="116">
        <v>0.21080646123999999</v>
      </c>
      <c r="D12" s="67">
        <v>0.19164169534</v>
      </c>
      <c r="E12" s="108">
        <f t="shared" si="0"/>
        <v>-9.0911662703645533</v>
      </c>
    </row>
    <row r="13" spans="1:5">
      <c r="A13" s="64">
        <v>8</v>
      </c>
      <c r="B13" s="113" t="s">
        <v>119</v>
      </c>
      <c r="C13" s="116">
        <v>3.1829435609999998E-2</v>
      </c>
      <c r="D13" s="67">
        <v>0.17298193914999999</v>
      </c>
      <c r="E13" s="108">
        <f t="shared" si="0"/>
        <v>443.4653044732388</v>
      </c>
    </row>
    <row r="14" spans="1:5">
      <c r="A14" s="64">
        <v>9</v>
      </c>
      <c r="B14" s="113" t="s">
        <v>120</v>
      </c>
      <c r="C14" s="116">
        <v>0.14874443401999998</v>
      </c>
      <c r="D14" s="67">
        <v>0.16087498824999999</v>
      </c>
      <c r="E14" s="108">
        <f t="shared" si="0"/>
        <v>8.1552995982148389</v>
      </c>
    </row>
    <row r="15" spans="1:5">
      <c r="A15" s="64">
        <v>10</v>
      </c>
      <c r="B15" s="113" t="s">
        <v>121</v>
      </c>
      <c r="C15" s="116">
        <v>7.3385720539999991E-2</v>
      </c>
      <c r="D15" s="67">
        <v>0.14921924035</v>
      </c>
      <c r="E15" s="108">
        <f t="shared" si="0"/>
        <v>103.33552529291558</v>
      </c>
    </row>
    <row r="16" spans="1:5">
      <c r="A16" s="64">
        <v>11</v>
      </c>
      <c r="B16" s="113" t="s">
        <v>122</v>
      </c>
      <c r="C16" s="116">
        <v>0.11802374532</v>
      </c>
      <c r="D16" s="67">
        <v>0.14299797654999999</v>
      </c>
      <c r="E16" s="108">
        <f t="shared" si="0"/>
        <v>21.160344608863994</v>
      </c>
    </row>
    <row r="17" spans="1:5">
      <c r="A17" s="64">
        <v>12</v>
      </c>
      <c r="B17" s="113" t="s">
        <v>123</v>
      </c>
      <c r="C17" s="116">
        <v>0.10827045449</v>
      </c>
      <c r="D17" s="67">
        <v>0.13452468525</v>
      </c>
      <c r="E17" s="108">
        <f t="shared" si="0"/>
        <v>24.248749008830359</v>
      </c>
    </row>
    <row r="18" spans="1:5">
      <c r="A18" s="64">
        <v>13</v>
      </c>
      <c r="B18" s="113" t="s">
        <v>137</v>
      </c>
      <c r="C18" s="116">
        <v>6.3511545949999998E-2</v>
      </c>
      <c r="D18" s="67">
        <v>0.12897408243</v>
      </c>
      <c r="E18" s="108">
        <f t="shared" si="0"/>
        <v>103.07186748616689</v>
      </c>
    </row>
    <row r="19" spans="1:5">
      <c r="A19" s="64">
        <v>14</v>
      </c>
      <c r="B19" s="113" t="s">
        <v>124</v>
      </c>
      <c r="C19" s="116">
        <v>0.11084154928000001</v>
      </c>
      <c r="D19" s="67">
        <v>9.9457451669999988E-2</v>
      </c>
      <c r="E19" s="108">
        <f t="shared" si="0"/>
        <v>-10.270604916611475</v>
      </c>
    </row>
    <row r="20" spans="1:5">
      <c r="A20" s="66">
        <v>15</v>
      </c>
      <c r="B20" s="117" t="s">
        <v>38</v>
      </c>
      <c r="C20" s="67">
        <v>0.54178530865000185</v>
      </c>
      <c r="D20" s="67">
        <v>0.6531198972500023</v>
      </c>
      <c r="E20" s="108">
        <f t="shared" si="0"/>
        <v>20.549576893736628</v>
      </c>
    </row>
    <row r="21" spans="1:5" s="69" customFormat="1">
      <c r="A21" s="68"/>
      <c r="B21" s="118" t="s">
        <v>106</v>
      </c>
      <c r="C21" s="119">
        <v>14.809700370829999</v>
      </c>
      <c r="D21" s="95">
        <v>13.52865588645</v>
      </c>
      <c r="E21" s="109">
        <f t="shared" si="0"/>
        <v>-8.650036478139782</v>
      </c>
    </row>
    <row r="22" spans="1:5">
      <c r="A22" s="70"/>
      <c r="B22" s="71"/>
      <c r="C22" s="85"/>
      <c r="D22" s="85"/>
      <c r="E22" s="110"/>
    </row>
    <row r="23" spans="1:5">
      <c r="A23" s="72"/>
      <c r="B23" s="73"/>
      <c r="C23" s="101"/>
      <c r="D23" s="101"/>
      <c r="E23" s="111"/>
    </row>
    <row r="24" spans="1:5">
      <c r="A24" s="219" t="s">
        <v>66</v>
      </c>
      <c r="B24" s="219"/>
      <c r="C24" s="219"/>
      <c r="D24" s="219"/>
      <c r="E24" s="219"/>
    </row>
    <row r="25" spans="1:5">
      <c r="A25" s="218" t="s">
        <v>104</v>
      </c>
      <c r="B25" s="218"/>
      <c r="C25" s="218"/>
      <c r="D25" s="218"/>
      <c r="E25" s="218"/>
    </row>
    <row r="26" spans="1:5">
      <c r="A26" s="74" t="s">
        <v>70</v>
      </c>
      <c r="B26" s="75"/>
      <c r="C26" s="102"/>
      <c r="D26" s="103" t="s">
        <v>68</v>
      </c>
      <c r="E26" s="111"/>
    </row>
    <row r="27" spans="1:5" ht="47.25">
      <c r="A27" s="11" t="s">
        <v>3</v>
      </c>
      <c r="B27" s="12" t="s">
        <v>69</v>
      </c>
      <c r="C27" s="99" t="s">
        <v>105</v>
      </c>
      <c r="D27" s="99" t="s">
        <v>107</v>
      </c>
      <c r="E27" s="105" t="s">
        <v>1</v>
      </c>
    </row>
    <row r="28" spans="1:5">
      <c r="A28" s="13"/>
      <c r="B28" s="114"/>
      <c r="C28" s="100" t="s">
        <v>83</v>
      </c>
      <c r="D28" s="100" t="s">
        <v>108</v>
      </c>
      <c r="E28" s="106" t="s">
        <v>8</v>
      </c>
    </row>
    <row r="29" spans="1:5">
      <c r="A29" s="76">
        <v>1</v>
      </c>
      <c r="B29" s="112" t="s">
        <v>112</v>
      </c>
      <c r="C29" s="115">
        <v>78.655661998384403</v>
      </c>
      <c r="D29" s="94">
        <v>81.249459423194907</v>
      </c>
      <c r="E29" s="107">
        <f>D29/C29*100-100</f>
        <v>3.2976614256501762</v>
      </c>
    </row>
    <row r="30" spans="1:5">
      <c r="A30" s="77">
        <v>2</v>
      </c>
      <c r="B30" s="113" t="s">
        <v>115</v>
      </c>
      <c r="C30" s="116">
        <v>18.765243869044799</v>
      </c>
      <c r="D30" s="67">
        <v>21.9499379650434</v>
      </c>
      <c r="E30" s="108">
        <f t="shared" ref="E30:E44" si="1">D30/C30*100-100</f>
        <v>16.971237454857075</v>
      </c>
    </row>
    <row r="31" spans="1:5">
      <c r="A31" s="77">
        <v>3</v>
      </c>
      <c r="B31" s="113" t="s">
        <v>119</v>
      </c>
      <c r="C31" s="116">
        <v>2.5364384181327098</v>
      </c>
      <c r="D31" s="67">
        <v>2.36625131345372</v>
      </c>
      <c r="E31" s="108">
        <f t="shared" si="1"/>
        <v>-6.7096880201128215</v>
      </c>
    </row>
    <row r="32" spans="1:5">
      <c r="A32" s="77">
        <v>4</v>
      </c>
      <c r="B32" s="113" t="s">
        <v>114</v>
      </c>
      <c r="C32" s="116">
        <v>0.43185932931702797</v>
      </c>
      <c r="D32" s="67">
        <v>1.8571902990208</v>
      </c>
      <c r="E32" s="108">
        <f t="shared" si="1"/>
        <v>330.04519595718546</v>
      </c>
    </row>
    <row r="33" spans="1:5">
      <c r="A33" s="77">
        <v>5</v>
      </c>
      <c r="B33" s="113" t="s">
        <v>125</v>
      </c>
      <c r="C33" s="116">
        <v>0.77387823210546902</v>
      </c>
      <c r="D33" s="67">
        <v>1.6405940531074199</v>
      </c>
      <c r="E33" s="108">
        <f t="shared" si="1"/>
        <v>111.99640783846593</v>
      </c>
    </row>
    <row r="34" spans="1:5">
      <c r="A34" s="77">
        <v>6</v>
      </c>
      <c r="B34" s="113" t="s">
        <v>120</v>
      </c>
      <c r="C34" s="116">
        <v>1.56138680027354</v>
      </c>
      <c r="D34" s="67">
        <v>1.53568432472365</v>
      </c>
      <c r="E34" s="108">
        <f t="shared" si="1"/>
        <v>-1.64613121779864</v>
      </c>
    </row>
    <row r="35" spans="1:5">
      <c r="A35" s="77">
        <v>7</v>
      </c>
      <c r="B35" s="113" t="s">
        <v>117</v>
      </c>
      <c r="C35" s="116">
        <v>0.44964190416403205</v>
      </c>
      <c r="D35" s="67">
        <v>1.4184155199805901</v>
      </c>
      <c r="E35" s="108">
        <f t="shared" si="1"/>
        <v>215.45447762874511</v>
      </c>
    </row>
    <row r="36" spans="1:5">
      <c r="A36" s="77">
        <v>8</v>
      </c>
      <c r="B36" s="113" t="s">
        <v>126</v>
      </c>
      <c r="C36" s="116">
        <v>4.9595672483030206</v>
      </c>
      <c r="D36" s="67">
        <v>1.3329385515979801</v>
      </c>
      <c r="E36" s="108">
        <f t="shared" si="1"/>
        <v>-73.123893983813559</v>
      </c>
    </row>
    <row r="37" spans="1:5">
      <c r="A37" s="77">
        <v>9</v>
      </c>
      <c r="B37" s="113" t="s">
        <v>127</v>
      </c>
      <c r="C37" s="116">
        <v>4.210642805</v>
      </c>
      <c r="D37" s="67">
        <v>1.255506609</v>
      </c>
      <c r="E37" s="108">
        <f t="shared" si="1"/>
        <v>-70.182542971606921</v>
      </c>
    </row>
    <row r="38" spans="1:5">
      <c r="A38" s="77">
        <v>10</v>
      </c>
      <c r="B38" s="113" t="s">
        <v>113</v>
      </c>
      <c r="C38" s="116">
        <v>2.53391123615673</v>
      </c>
      <c r="D38" s="67">
        <v>1.0937530568687002</v>
      </c>
      <c r="E38" s="108">
        <f t="shared" si="1"/>
        <v>-56.835383921039281</v>
      </c>
    </row>
    <row r="39" spans="1:5">
      <c r="A39" s="77">
        <v>11</v>
      </c>
      <c r="B39" s="113" t="s">
        <v>128</v>
      </c>
      <c r="C39" s="116">
        <v>0.62357527207195595</v>
      </c>
      <c r="D39" s="67">
        <v>0.97841308819797401</v>
      </c>
      <c r="E39" s="108">
        <f t="shared" si="1"/>
        <v>56.903766396476414</v>
      </c>
    </row>
    <row r="40" spans="1:5">
      <c r="A40" s="77">
        <v>12</v>
      </c>
      <c r="B40" s="113" t="s">
        <v>129</v>
      </c>
      <c r="C40" s="116">
        <v>0.76787757745465102</v>
      </c>
      <c r="D40" s="67">
        <v>0.97217558828161599</v>
      </c>
      <c r="E40" s="108">
        <f t="shared" si="1"/>
        <v>26.605544532784634</v>
      </c>
    </row>
    <row r="41" spans="1:5">
      <c r="A41" s="77">
        <v>13</v>
      </c>
      <c r="B41" s="113" t="s">
        <v>130</v>
      </c>
      <c r="C41" s="116">
        <v>0.67501958960969499</v>
      </c>
      <c r="D41" s="67">
        <v>0.96680079322579593</v>
      </c>
      <c r="E41" s="108">
        <f t="shared" si="1"/>
        <v>43.225590502464172</v>
      </c>
    </row>
    <row r="42" spans="1:5">
      <c r="A42" s="77">
        <v>14</v>
      </c>
      <c r="B42" s="113" t="s">
        <v>131</v>
      </c>
      <c r="C42" s="116">
        <v>0.93870878670745905</v>
      </c>
      <c r="D42" s="67">
        <v>0.84936373210357308</v>
      </c>
      <c r="E42" s="108">
        <f t="shared" si="1"/>
        <v>-9.5178670817885518</v>
      </c>
    </row>
    <row r="43" spans="1:5">
      <c r="A43" s="78">
        <v>15</v>
      </c>
      <c r="B43" s="65" t="s">
        <v>38</v>
      </c>
      <c r="C43" s="67">
        <v>13.402652645933493</v>
      </c>
      <c r="D43" s="67">
        <v>9.7724867818388788</v>
      </c>
      <c r="E43" s="108">
        <f t="shared" si="1"/>
        <v>-27.08542823570113</v>
      </c>
    </row>
    <row r="44" spans="1:5">
      <c r="A44" s="120"/>
      <c r="B44" s="118" t="s">
        <v>106</v>
      </c>
      <c r="C44" s="119">
        <v>131.286065712659</v>
      </c>
      <c r="D44" s="90">
        <v>129.238971099639</v>
      </c>
      <c r="E44" s="109">
        <f t="shared" si="1"/>
        <v>-1.5592626695817131</v>
      </c>
    </row>
    <row r="45" spans="1:5">
      <c r="A45" s="72"/>
      <c r="B45" s="73"/>
      <c r="C45" s="101"/>
      <c r="D45" s="101"/>
      <c r="E45" s="111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2023-08-24T05:37:15Z</dcterms:modified>
</cp:coreProperties>
</file>